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480" windowWidth="19425" windowHeight="11025"/>
  </bookViews>
  <sheets>
    <sheet name="Таблица № 1" sheetId="1" r:id="rId1"/>
    <sheet name="Таблица № 2" sheetId="2" r:id="rId2"/>
    <sheet name="Таблица №8" sheetId="8" state="hidden" r:id="rId3"/>
  </sheets>
  <definedNames>
    <definedName name="_xlnm._FilterDatabase" localSheetId="0" hidden="1">'Таблица № 1'!#REF!</definedName>
    <definedName name="_xlnm.Print_Titles" localSheetId="0">'Таблица № 1'!$2:$5</definedName>
    <definedName name="_xlnm.Print_Titles" localSheetId="1">'Таблица № 2'!$3:$7</definedName>
    <definedName name="_xlnm.Print_Area" localSheetId="0">'Таблица № 1'!$A$1:$AQ$105</definedName>
    <definedName name="_xlnm.Print_Area" localSheetId="1">'Таблица № 2'!$A$1:$AR$15</definedName>
  </definedNames>
  <calcPr calcId="145621"/>
</workbook>
</file>

<file path=xl/calcChain.xml><?xml version="1.0" encoding="utf-8"?>
<calcChain xmlns="http://schemas.openxmlformats.org/spreadsheetml/2006/main">
  <c r="K15" i="2" l="1"/>
  <c r="Q15" i="2"/>
  <c r="W15" i="2"/>
  <c r="AC15" i="2"/>
  <c r="AI15" i="2"/>
  <c r="AO15" i="2"/>
  <c r="AQ15" i="2"/>
  <c r="AK15" i="2"/>
  <c r="AE15" i="2"/>
  <c r="Y15" i="2"/>
  <c r="S15" i="2"/>
  <c r="M15" i="2"/>
  <c r="J104" i="1" l="1"/>
  <c r="AP95" i="1" l="1"/>
  <c r="X85" i="1"/>
  <c r="V85" i="1"/>
  <c r="AJ83" i="1"/>
  <c r="AH81" i="1"/>
  <c r="AP79" i="1"/>
  <c r="AH64" i="1"/>
  <c r="X63" i="1"/>
  <c r="V63" i="1"/>
  <c r="X35" i="1"/>
  <c r="V35" i="1"/>
  <c r="X33" i="1"/>
  <c r="V33" i="1"/>
  <c r="P27" i="1"/>
  <c r="X15" i="1"/>
  <c r="V15" i="1"/>
  <c r="L15" i="1"/>
  <c r="X12" i="1"/>
  <c r="V12" i="1"/>
  <c r="J12" i="1"/>
</calcChain>
</file>

<file path=xl/sharedStrings.xml><?xml version="1.0" encoding="utf-8"?>
<sst xmlns="http://schemas.openxmlformats.org/spreadsheetml/2006/main" count="705" uniqueCount="223">
  <si>
    <t>№</t>
  </si>
  <si>
    <t xml:space="preserve">Стоимость </t>
  </si>
  <si>
    <t>км</t>
  </si>
  <si>
    <t>кв.м</t>
  </si>
  <si>
    <t>кв.м.</t>
  </si>
  <si>
    <t xml:space="preserve">                                                                                                                                                                                                             Автомобильные дороги регионального и межмуниципального значения</t>
  </si>
  <si>
    <t>ИТОГО по автомобильным дорогам регионального и межмуниципального значения</t>
  </si>
  <si>
    <t>ремонт покрытия проезжей части</t>
  </si>
  <si>
    <t>Код в СКДФ</t>
  </si>
  <si>
    <t>Идентификатор</t>
  </si>
  <si>
    <t>Мероприятия, реализуемые в рамках программы в 2019 году</t>
  </si>
  <si>
    <t>Адрес участка</t>
  </si>
  <si>
    <t>Вид работ</t>
  </si>
  <si>
    <t>Мощность работ</t>
  </si>
  <si>
    <t>Значение</t>
  </si>
  <si>
    <t>Единица измерения</t>
  </si>
  <si>
    <t>Начало (км+м)</t>
  </si>
  <si>
    <t>Конец (км+м)</t>
  </si>
  <si>
    <t>тыс.руб.</t>
  </si>
  <si>
    <t>Мероприятия, реализуемые в рамках программы в 2020 году</t>
  </si>
  <si>
    <t>Мероприятия, реализуемые в рамках программы в 2021 году</t>
  </si>
  <si>
    <t>Мероприятия, реализуемые в рамках программы в 2022 году</t>
  </si>
  <si>
    <t>Мероприятия, реализуемые в рамках программы в 2023 году</t>
  </si>
  <si>
    <t>Мероприятия, реализуемые в рамках программы в 2024 году</t>
  </si>
  <si>
    <t>капитальный ремонт</t>
  </si>
  <si>
    <t>строительство</t>
  </si>
  <si>
    <t>в границах агломерации</t>
  </si>
  <si>
    <t>Примечания</t>
  </si>
  <si>
    <t>Автомобильные дороги регионального и межмуниципального значения</t>
  </si>
  <si>
    <t>Протяженность и площадь покрытия дороги (улицы)</t>
  </si>
  <si>
    <t>в границах субъекта</t>
  </si>
  <si>
    <t xml:space="preserve">Наименование автомобильной дороги </t>
  </si>
  <si>
    <t xml:space="preserve">Наименование автомобильной дороги (улицы) </t>
  </si>
  <si>
    <t>Протяженность и площадь покрытия дороги</t>
  </si>
  <si>
    <t>Протяженность участка (км)</t>
  </si>
  <si>
    <t>№ п/п</t>
  </si>
  <si>
    <t>Наименование автомобильной дороги (улицы)</t>
  </si>
  <si>
    <t>Протяженность  автомобильной дороги (улицы) (км)</t>
  </si>
  <si>
    <t>Данные об участке автомобильной дороги (улицы)</t>
  </si>
  <si>
    <t>Таблица № 8. Перечень участков улично-дорожной сети городской агломерации, которые к концу 2024 года будут в нормативном транспортно-эксплуатационном состоянии</t>
  </si>
  <si>
    <t xml:space="preserve">   Автомобильные дороги местного значения (улицы)</t>
  </si>
  <si>
    <t>ИТОГО по автомобильным дорогам местного значения (улицам)</t>
  </si>
  <si>
    <t xml:space="preserve">ИТОГО по улично-дорожной сети городской агломерации </t>
  </si>
  <si>
    <t>Х</t>
  </si>
  <si>
    <t>укладка слоев износа</t>
  </si>
  <si>
    <t>33 ОП РЗ 33Р-002</t>
  </si>
  <si>
    <t>Киров - Малмыж - Вятские Поляны с подъездом к г. Вятские Поляны</t>
  </si>
  <si>
    <t>Казань - Пермь</t>
  </si>
  <si>
    <t>33 ОП РЗ 33Р-001</t>
  </si>
  <si>
    <t xml:space="preserve"> 177+300 172+300</t>
  </si>
  <si>
    <t>179+300 177+300</t>
  </si>
  <si>
    <t xml:space="preserve">177+300 </t>
  </si>
  <si>
    <t>179+300</t>
  </si>
  <si>
    <t>кв. м</t>
  </si>
  <si>
    <t>171+000</t>
  </si>
  <si>
    <t>172+000</t>
  </si>
  <si>
    <t xml:space="preserve">32+380  79+855  110+734  165+000  234+000  281+000  298+950  308+320 </t>
  </si>
  <si>
    <t>40+380  82+855  114+734  169+620  235+950  282+500  301+850  310+800</t>
  </si>
  <si>
    <t>58+850 68+050 106+840 96+120 209+052 224+760 237+850 282+500 271+670 290+400</t>
  </si>
  <si>
    <t>59+850 69+250 110+730 98+120 210+050 225+760 239+850 286+500 273+000 293+200</t>
  </si>
  <si>
    <t>146+000 230+700 259+000</t>
  </si>
  <si>
    <t>148+000 232+700 261+000</t>
  </si>
  <si>
    <t>Киров - Советск - Яранск с подъездом к г. Яранск</t>
  </si>
  <si>
    <t>33 ОП РЗ 33Р-008</t>
  </si>
  <si>
    <t>33+146  42+694  68+994  80+088  88+800  142+985  153+483 178+773</t>
  </si>
  <si>
    <t>34+916  45+014  70+514  87+088  93+434  144+785  156+003  185+733</t>
  </si>
  <si>
    <t>45+080 120+000 128+000 98+500 170+700 200+000</t>
  </si>
  <si>
    <t>55+000 122+100 135+800 103+000 173+700 205+260</t>
  </si>
  <si>
    <t xml:space="preserve">12+230 25+000 55+000 137+000 58+900 95+000 188+000 191+840 193+840 </t>
  </si>
  <si>
    <t>17+230 30+000 58+900 139+000 63+500 98+500 189+000 193+840 198+840</t>
  </si>
  <si>
    <t>Афанасьево - Глазов</t>
  </si>
  <si>
    <t>33 ОП РЗ 33К-007</t>
  </si>
  <si>
    <t>Вятские Поляны - Кукмор</t>
  </si>
  <si>
    <t>33 ОП РЗ 33К-009</t>
  </si>
  <si>
    <t>Сосновка - Усть-Люга - Кизнер</t>
  </si>
  <si>
    <t>33 ОП РЗ 33К-010</t>
  </si>
  <si>
    <t>5+100</t>
  </si>
  <si>
    <t>7+100</t>
  </si>
  <si>
    <t>Вятские Поляны - Сосновка</t>
  </si>
  <si>
    <t>33 ОП РЗ 33К-011</t>
  </si>
  <si>
    <t>5+000</t>
  </si>
  <si>
    <t>7+000</t>
  </si>
  <si>
    <t>Юрья - Великорецкое</t>
  </si>
  <si>
    <t>33 ОП РЗ 33К-012</t>
  </si>
  <si>
    <t>12+400</t>
  </si>
  <si>
    <t>16+500</t>
  </si>
  <si>
    <t>Киров - Кирово-Чепецк - Зуевка - Фаленки - граница Удмуртской Республики</t>
  </si>
  <si>
    <t>33 ОП РЗ 33Р-013</t>
  </si>
  <si>
    <t>63+912</t>
  </si>
  <si>
    <t>66+912</t>
  </si>
  <si>
    <t xml:space="preserve">125+777 </t>
  </si>
  <si>
    <t>127+003</t>
  </si>
  <si>
    <t>Подъезд к с. Рябово</t>
  </si>
  <si>
    <t>33 ОП РЗ 33Р-014</t>
  </si>
  <si>
    <t>2+990</t>
  </si>
  <si>
    <t>4+991</t>
  </si>
  <si>
    <t>Яранск - Кикнур - граница Нижегородской области</t>
  </si>
  <si>
    <t>33 ОП РЗ 33Р-015</t>
  </si>
  <si>
    <t xml:space="preserve">54+000 65+100 </t>
  </si>
  <si>
    <t>56+000 68+450</t>
  </si>
  <si>
    <t>Кырчаны - Нема - Кильмезь</t>
  </si>
  <si>
    <t>33 ОП РЗ 33К-016</t>
  </si>
  <si>
    <t>93+700 90+700 34+300</t>
  </si>
  <si>
    <t>96+700  93+700 36+300</t>
  </si>
  <si>
    <t>Южный обход г. Кирова</t>
  </si>
  <si>
    <t>33 ОП РЗ 33Р-017</t>
  </si>
  <si>
    <t>транспортная развязка</t>
  </si>
  <si>
    <t>7+00 16+280 лево</t>
  </si>
  <si>
    <t>8+600 18+280 лево</t>
  </si>
  <si>
    <t>16+280 право 18+280</t>
  </si>
  <si>
    <t xml:space="preserve">18+280 право 22+280 </t>
  </si>
  <si>
    <t>Луза - Лальск - граница Республики Коми</t>
  </si>
  <si>
    <t>33 ОП РЗ 33Р-021</t>
  </si>
  <si>
    <t>Луза - граница Вологодской области</t>
  </si>
  <si>
    <t>33 ОП РЗ 33К-022</t>
  </si>
  <si>
    <t>Киров - Котлас - Архангельск, с подъездами: к пгт Опарино, к пос. Альмеж, к пос. Скрябино</t>
  </si>
  <si>
    <t>33 ОП РЗ 33Р-026</t>
  </si>
  <si>
    <t>Адышево - Нижнеивкино</t>
  </si>
  <si>
    <t>33 ОП МЗ 33Н-027</t>
  </si>
  <si>
    <t xml:space="preserve">12+000 </t>
  </si>
  <si>
    <t>16+000</t>
  </si>
  <si>
    <t>Подосиновец - граница Вологодской области</t>
  </si>
  <si>
    <t>33 ОП РЗ 33К-028</t>
  </si>
  <si>
    <t>Яранск - Санчурск - граница Республики Марий Эл</t>
  </si>
  <si>
    <t>33 ОП РЗ 33Р-029</t>
  </si>
  <si>
    <t>Киров - Советск - Яранск - Лошкари - граница Республики Марий Эл</t>
  </si>
  <si>
    <t>33 ОП РЗ 33К-030</t>
  </si>
  <si>
    <t>17+000</t>
  </si>
  <si>
    <t>19+000</t>
  </si>
  <si>
    <t>Уржум - Буйское - граница Республики Марий Эл</t>
  </si>
  <si>
    <t>33 ОП РЗ 33К-031</t>
  </si>
  <si>
    <t>Обход пгт Радужный</t>
  </si>
  <si>
    <t>33 ОП РЗ 33К-033</t>
  </si>
  <si>
    <t>Подъезд к аэропорту "Победилово"</t>
  </si>
  <si>
    <t>33 ОП РЗ 33А-034</t>
  </si>
  <si>
    <t>Криуша - Советск - Лебяжье - Вершинята</t>
  </si>
  <si>
    <t>33 ОП МЗ 33Н-010</t>
  </si>
  <si>
    <t>4+105 21+200</t>
  </si>
  <si>
    <t>8+705 23+600</t>
  </si>
  <si>
    <t>3+200</t>
  </si>
  <si>
    <t>6+000</t>
  </si>
  <si>
    <t>Автодорога "Вятка" - Арбаж</t>
  </si>
  <si>
    <t>33 ОП МЗ 33Н-011</t>
  </si>
  <si>
    <t>2+000</t>
  </si>
  <si>
    <t>Белая Холуница - Кирс</t>
  </si>
  <si>
    <t>33 ОП МЗ 33Н-030</t>
  </si>
  <si>
    <t>39+000 75+200 92+960 97+500</t>
  </si>
  <si>
    <t>41+000 76+200 95+960 99+500</t>
  </si>
  <si>
    <t>Плотники - Вожгалы - Богородское - Уни</t>
  </si>
  <si>
    <t>33 ОП МЗ 33Н-040</t>
  </si>
  <si>
    <t>34+480 46+100 105+000 28+690 30+690 66+300 83+000 109+300</t>
  </si>
  <si>
    <t>36+480 51+100 109+000 30+690  32+690 68+300 85+000 114+00</t>
  </si>
  <si>
    <t>Зуевка - Богородское - Кырчаны</t>
  </si>
  <si>
    <t>33 ОП МЗ 33Н-041</t>
  </si>
  <si>
    <t>Омутнинск - Песковка - Кирс</t>
  </si>
  <si>
    <t>33 ОП МЗ 33Н-050</t>
  </si>
  <si>
    <t>Даровской - Опарино</t>
  </si>
  <si>
    <t>33 ОП МЗ 33Н-080</t>
  </si>
  <si>
    <t>Котельнич - Даровской</t>
  </si>
  <si>
    <t>33 ОП МЗ 33Н-081</t>
  </si>
  <si>
    <t>23+000</t>
  </si>
  <si>
    <t>27+800</t>
  </si>
  <si>
    <t>Подъезд к пгт Кикнур</t>
  </si>
  <si>
    <t>33 ОП МЗ 33Н-100</t>
  </si>
  <si>
    <t>Киров - Стрижи - Оричи</t>
  </si>
  <si>
    <t>33 ОП МЗ 33Н-120</t>
  </si>
  <si>
    <t>17+900</t>
  </si>
  <si>
    <t>19+900</t>
  </si>
  <si>
    <t xml:space="preserve"> 19+900</t>
  </si>
  <si>
    <t>22+400</t>
  </si>
  <si>
    <t>Подъезд к пгт Кумены</t>
  </si>
  <si>
    <t>33 ОП МЗ 33Н-140</t>
  </si>
  <si>
    <t>Подосиновец - Луза</t>
  </si>
  <si>
    <t>33 ОП МЗ 33Н-160</t>
  </si>
  <si>
    <t>Подъезд к г. Малмыж</t>
  </si>
  <si>
    <t>33 ОП МЗ 33Н-170</t>
  </si>
  <si>
    <t>Слободской - Нагорск</t>
  </si>
  <si>
    <t>33 ОП МЗ 33Н-190</t>
  </si>
  <si>
    <t>21+375 50+600</t>
  </si>
  <si>
    <t>23+375 52+00</t>
  </si>
  <si>
    <t>Подъезд к пгт Санчурск</t>
  </si>
  <si>
    <t>33 ОП МЗ 33Н-280</t>
  </si>
  <si>
    <t>Фаленки - Уни</t>
  </si>
  <si>
    <t>33 ОП МЗ 33Н-330</t>
  </si>
  <si>
    <t>Подъезд к пгт Ленинское</t>
  </si>
  <si>
    <t>33 ОП МЗ 33Н-360</t>
  </si>
  <si>
    <t>Юрья - Первомайский</t>
  </si>
  <si>
    <t>33 ОП МЗ 33Н-370</t>
  </si>
  <si>
    <t>Слободской тракт</t>
  </si>
  <si>
    <t>33 ОП МЗ 33Н-380</t>
  </si>
  <si>
    <t>17+200 21+200 24+000 27+700 50+000</t>
  </si>
  <si>
    <t xml:space="preserve"> 19+200 23+200 27+000 33+700 56+000</t>
  </si>
  <si>
    <t>Криуша-Советск-Лебяжье-Вершинята</t>
  </si>
  <si>
    <t>24+000</t>
  </si>
  <si>
    <t>27+000</t>
  </si>
  <si>
    <t xml:space="preserve">209+052 224+760 237+850 280+234 </t>
  </si>
  <si>
    <t xml:space="preserve"> 210+052 225+760 239+850 281+200 </t>
  </si>
  <si>
    <t>45+000</t>
  </si>
  <si>
    <t>55+000</t>
  </si>
  <si>
    <t>30+100 66+912 108+460 111+460</t>
  </si>
  <si>
    <t>31+100 70+012 111+460 117+000</t>
  </si>
  <si>
    <t>37+000 52+000</t>
  </si>
  <si>
    <t>40+000 55+000</t>
  </si>
  <si>
    <t>ремонт</t>
  </si>
  <si>
    <t>Киров-Стрижи-Оричи</t>
  </si>
  <si>
    <t>5+500</t>
  </si>
  <si>
    <t>6+500</t>
  </si>
  <si>
    <t>Южный обход г.Кирова</t>
  </si>
  <si>
    <t>Киров – Кирово-Чепецк – Зуевка – Фаленки – граница Удмуртской Республики</t>
  </si>
  <si>
    <t>8+600 лево</t>
  </si>
  <si>
    <t>16+280лево</t>
  </si>
  <si>
    <t>16+280 лево</t>
  </si>
  <si>
    <t>7+665</t>
  </si>
  <si>
    <t>20+090</t>
  </si>
  <si>
    <t>21+590</t>
  </si>
  <si>
    <t>8+900</t>
  </si>
  <si>
    <t>11+100</t>
  </si>
  <si>
    <t>9+865</t>
  </si>
  <si>
    <t>29+650 63+000 11+100</t>
  </si>
  <si>
    <t>25+750 61+800 8+900</t>
  </si>
  <si>
    <t>Таблица № 2. Перечень автомобильных дорог регионального и межмуниципального значения и планируемые мероприятия на них для достижения целевых показателей (по Кировской городской агломерации)</t>
  </si>
  <si>
    <t>Резервные объекты, реализация мероприятий на которых возможна при условии увеличения финансирования национального проекта, либо за счет экономии, возникшей в результате снижения начальной (максимальной) цены контрактов при проведении конкурсных процедур.</t>
  </si>
  <si>
    <t>Таблица № 1. Перечень автомобильных дорог (участков автомобильных дорог) регионального и межмуниципального значения и планируемые мероприятия на них для достижения целевых показателей (по Кировской области)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</si>
</sst>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"/>
  </numFmts>
  <fonts count="27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EECE1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6">
    <xf numFmtId="0" fontId="0" fillId="0" borderId="0"/>
    <xf numFmtId="0" fontId="4" fillId="0" borderId="0"/>
    <xf numFmtId="0" fontId="15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51">
    <xf numFmtId="0" fontId="0" fillId="0" borderId="0" xfId="0"/>
    <xf numFmtId="0" fontId="8" fillId="0" borderId="0" xfId="0" applyFont="1"/>
    <xf numFmtId="0" fontId="11" fillId="2" borderId="2" xfId="1" applyFont="1" applyFill="1" applyBorder="1" applyAlignment="1">
      <alignment horizontal="center" vertical="center"/>
    </xf>
    <xf numFmtId="0" fontId="8" fillId="0" borderId="0" xfId="0" applyFont="1" applyBorder="1"/>
    <xf numFmtId="2" fontId="14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 applyFill="1"/>
    <xf numFmtId="0" fontId="18" fillId="2" borderId="0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6" fillId="0" borderId="0" xfId="0" applyFont="1"/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8" fillId="4" borderId="0" xfId="0" applyFont="1" applyFill="1"/>
    <xf numFmtId="0" fontId="18" fillId="2" borderId="2" xfId="0" applyFont="1" applyFill="1" applyBorder="1" applyAlignment="1">
      <alignment vertical="center"/>
    </xf>
    <xf numFmtId="0" fontId="19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6" xfId="0" applyFont="1" applyBorder="1"/>
    <xf numFmtId="0" fontId="19" fillId="0" borderId="34" xfId="0" applyFont="1" applyBorder="1"/>
    <xf numFmtId="0" fontId="6" fillId="0" borderId="8" xfId="0" applyFont="1" applyBorder="1"/>
    <xf numFmtId="0" fontId="6" fillId="0" borderId="2" xfId="0" applyFont="1" applyBorder="1"/>
    <xf numFmtId="0" fontId="6" fillId="0" borderId="28" xfId="0" applyFont="1" applyBorder="1"/>
    <xf numFmtId="0" fontId="6" fillId="0" borderId="13" xfId="0" applyFont="1" applyBorder="1"/>
    <xf numFmtId="0" fontId="6" fillId="0" borderId="30" xfId="0" applyFont="1" applyBorder="1"/>
    <xf numFmtId="0" fontId="25" fillId="0" borderId="1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66" fontId="21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14" fontId="21" fillId="0" borderId="2" xfId="0" applyNumberFormat="1" applyFont="1" applyBorder="1" applyAlignment="1">
      <alignment horizontal="center" vertical="center" wrapText="1"/>
    </xf>
    <xf numFmtId="165" fontId="21" fillId="0" borderId="2" xfId="0" applyNumberFormat="1" applyFont="1" applyBorder="1" applyAlignment="1">
      <alignment horizontal="center" vertical="center" wrapText="1"/>
    </xf>
    <xf numFmtId="166" fontId="21" fillId="0" borderId="2" xfId="0" applyNumberFormat="1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/>
    <xf numFmtId="165" fontId="21" fillId="0" borderId="2" xfId="0" applyNumberFormat="1" applyFont="1" applyBorder="1" applyAlignment="1">
      <alignment vertical="center" wrapText="1"/>
    </xf>
    <xf numFmtId="166" fontId="21" fillId="5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8" fillId="0" borderId="0" xfId="0" applyNumberFormat="1" applyFont="1"/>
    <xf numFmtId="166" fontId="21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/>
    <xf numFmtId="166" fontId="8" fillId="0" borderId="2" xfId="0" applyNumberFormat="1" applyFont="1" applyBorder="1"/>
    <xf numFmtId="166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/>
    </xf>
    <xf numFmtId="166" fontId="19" fillId="0" borderId="2" xfId="2" applyNumberFormat="1" applyFont="1" applyFill="1" applyBorder="1" applyAlignment="1">
      <alignment horizontal="center" vertical="center" wrapText="1"/>
    </xf>
    <xf numFmtId="0" fontId="6" fillId="0" borderId="0" xfId="0" applyNumberFormat="1" applyFont="1"/>
    <xf numFmtId="0" fontId="21" fillId="0" borderId="3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3" xfId="0" applyFont="1" applyBorder="1"/>
    <xf numFmtId="0" fontId="21" fillId="0" borderId="4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66" fontId="21" fillId="0" borderId="2" xfId="0" applyNumberFormat="1" applyFont="1" applyBorder="1" applyAlignment="1">
      <alignment horizontal="center" vertical="center" wrapText="1"/>
    </xf>
    <xf numFmtId="166" fontId="21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/>
    </xf>
    <xf numFmtId="14" fontId="21" fillId="0" borderId="2" xfId="0" applyNumberFormat="1" applyFont="1" applyBorder="1" applyAlignment="1">
      <alignment horizontal="center" vertical="center" wrapText="1"/>
    </xf>
    <xf numFmtId="165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65" fontId="21" fillId="5" borderId="2" xfId="0" applyNumberFormat="1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13" fillId="0" borderId="2" xfId="0" applyFont="1" applyBorder="1" applyAlignment="1">
      <alignment horizontal="center" vertical="center" wrapText="1"/>
    </xf>
    <xf numFmtId="166" fontId="21" fillId="0" borderId="2" xfId="0" applyNumberFormat="1" applyFont="1" applyBorder="1" applyAlignment="1">
      <alignment horizontal="center" vertical="center" wrapText="1"/>
    </xf>
    <xf numFmtId="14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66" fontId="21" fillId="0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4" fontId="14" fillId="0" borderId="2" xfId="0" applyNumberFormat="1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wrapText="1"/>
    </xf>
    <xf numFmtId="0" fontId="8" fillId="4" borderId="0" xfId="0" applyFont="1" applyFill="1" applyBorder="1" applyAlignment="1">
      <alignment wrapText="1"/>
    </xf>
    <xf numFmtId="165" fontId="14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166" fontId="2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166" fontId="21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2" fontId="6" fillId="5" borderId="2" xfId="2" applyNumberFormat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/>
    </xf>
    <xf numFmtId="164" fontId="6" fillId="5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65" fontId="19" fillId="0" borderId="2" xfId="2" applyNumberFormat="1" applyFont="1" applyFill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14" fontId="21" fillId="0" borderId="2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6" fontId="21" fillId="0" borderId="12" xfId="0" applyNumberFormat="1" applyFont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left" vertical="center" wrapText="1"/>
    </xf>
    <xf numFmtId="164" fontId="6" fillId="5" borderId="2" xfId="2" applyNumberFormat="1" applyFont="1" applyFill="1" applyBorder="1" applyAlignment="1">
      <alignment horizontal="left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166" fontId="6" fillId="5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166" fontId="21" fillId="5" borderId="2" xfId="0" applyNumberFormat="1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4" fontId="21" fillId="5" borderId="2" xfId="0" applyNumberFormat="1" applyFont="1" applyFill="1" applyBorder="1" applyAlignment="1">
      <alignment horizontal="center" vertical="center" wrapText="1"/>
    </xf>
    <xf numFmtId="166" fontId="21" fillId="0" borderId="7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64" fontId="6" fillId="5" borderId="2" xfId="2" applyNumberFormat="1" applyFont="1" applyFill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 wrapText="1"/>
    </xf>
    <xf numFmtId="166" fontId="8" fillId="0" borderId="12" xfId="0" applyNumberFormat="1" applyFont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66" fontId="21" fillId="0" borderId="2" xfId="0" applyNumberFormat="1" applyFont="1" applyBorder="1" applyAlignment="1">
      <alignment horizontal="center" vertical="top" wrapText="1"/>
    </xf>
    <xf numFmtId="166" fontId="6" fillId="5" borderId="2" xfId="0" applyNumberFormat="1" applyFont="1" applyFill="1" applyBorder="1" applyAlignment="1">
      <alignment horizontal="center"/>
    </xf>
    <xf numFmtId="165" fontId="21" fillId="0" borderId="2" xfId="0" applyNumberFormat="1" applyFont="1" applyBorder="1" applyAlignment="1">
      <alignment horizontal="center" vertical="center" wrapText="1"/>
    </xf>
    <xf numFmtId="2" fontId="14" fillId="5" borderId="11" xfId="0" applyNumberFormat="1" applyFont="1" applyFill="1" applyBorder="1" applyAlignment="1">
      <alignment horizontal="center" vertical="center" wrapText="1"/>
    </xf>
    <xf numFmtId="2" fontId="14" fillId="5" borderId="1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6" fillId="5" borderId="11" xfId="2" applyNumberFormat="1" applyFont="1" applyFill="1" applyBorder="1" applyAlignment="1">
      <alignment horizontal="center" vertical="center" wrapText="1"/>
    </xf>
    <xf numFmtId="164" fontId="6" fillId="5" borderId="12" xfId="2" applyNumberFormat="1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165" fontId="19" fillId="0" borderId="11" xfId="2" applyNumberFormat="1" applyFont="1" applyFill="1" applyBorder="1" applyAlignment="1">
      <alignment horizontal="center" vertical="center" wrapText="1"/>
    </xf>
    <xf numFmtId="165" fontId="19" fillId="0" borderId="12" xfId="2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5" fontId="20" fillId="0" borderId="4" xfId="0" applyNumberFormat="1" applyFont="1" applyBorder="1" applyAlignment="1">
      <alignment horizontal="center" vertical="center" wrapText="1"/>
    </xf>
    <xf numFmtId="165" fontId="20" fillId="0" borderId="9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14" fontId="8" fillId="0" borderId="11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left" vertical="center" wrapText="1"/>
    </xf>
    <xf numFmtId="166" fontId="16" fillId="0" borderId="2" xfId="2" applyNumberFormat="1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 wrapText="1"/>
    </xf>
    <xf numFmtId="166" fontId="21" fillId="0" borderId="11" xfId="0" applyNumberFormat="1" applyFont="1" applyFill="1" applyBorder="1" applyAlignment="1">
      <alignment horizontal="center" vertical="center" wrapText="1"/>
    </xf>
    <xf numFmtId="166" fontId="21" fillId="0" borderId="12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12" xfId="0" applyNumberFormat="1" applyFont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34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0" fontId="25" fillId="2" borderId="2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23" xfId="1" applyFont="1" applyFill="1" applyBorder="1" applyAlignment="1">
      <alignment horizontal="center" vertical="center" wrapText="1"/>
    </xf>
    <xf numFmtId="0" fontId="25" fillId="2" borderId="13" xfId="1" applyFont="1" applyFill="1" applyBorder="1" applyAlignment="1">
      <alignment horizontal="center" vertical="center" wrapText="1"/>
    </xf>
    <xf numFmtId="0" fontId="25" fillId="0" borderId="22" xfId="1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25" fillId="0" borderId="31" xfId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25" fillId="0" borderId="27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3"/>
    <cellStyle name="Обычный 27" xfId="11"/>
    <cellStyle name="Обычный 3" xfId="1"/>
    <cellStyle name="Обычный 3 2" xfId="7"/>
    <cellStyle name="Обычный 3 3" xfId="9"/>
    <cellStyle name="Обычный 3 4" xfId="5"/>
    <cellStyle name="Обычный 3 5" xfId="12"/>
    <cellStyle name="Обычный 3 6" xfId="14"/>
    <cellStyle name="Обычный 4" xfId="4"/>
    <cellStyle name="Обычный 4 2" xfId="8"/>
    <cellStyle name="Обычный 4 3" xfId="10"/>
    <cellStyle name="Обычный 4 4" xfId="6"/>
    <cellStyle name="Обычный 4 5" xfId="13"/>
    <cellStyle name="Обычный 4 6" xfId="15"/>
    <cellStyle name="Обычный_Прил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V105"/>
  <sheetViews>
    <sheetView tabSelected="1" view="pageBreakPreview" zoomScale="55" zoomScaleNormal="55" zoomScaleSheetLayoutView="55" zoomScalePageLayoutView="55" workbookViewId="0">
      <pane xSplit="6" ySplit="5" topLeftCell="G6" activePane="bottomRight" state="frozen"/>
      <selection sqref="A1:IV65536"/>
      <selection pane="topRight" sqref="A1:IV65536"/>
      <selection pane="bottomLeft" sqref="A1:IV65536"/>
      <selection pane="bottomRight" activeCell="I10" sqref="I10:I11"/>
    </sheetView>
  </sheetViews>
  <sheetFormatPr defaultColWidth="11.42578125" defaultRowHeight="15" x14ac:dyDescent="0.25"/>
  <cols>
    <col min="1" max="1" width="4.28515625" style="1" customWidth="1"/>
    <col min="2" max="2" width="9.42578125" style="1" customWidth="1"/>
    <col min="3" max="3" width="36.42578125" style="1" customWidth="1"/>
    <col min="4" max="4" width="16.7109375" style="1" customWidth="1"/>
    <col min="5" max="5" width="13.42578125" style="7" customWidth="1"/>
    <col min="6" max="6" width="12.85546875" style="7" customWidth="1"/>
    <col min="7" max="8" width="9.42578125" style="7" customWidth="1"/>
    <col min="9" max="9" width="23.28515625" style="7" customWidth="1"/>
    <col min="10" max="10" width="11.140625" style="7" customWidth="1"/>
    <col min="11" max="11" width="10.42578125" style="7" customWidth="1"/>
    <col min="12" max="13" width="11.7109375" style="7" customWidth="1"/>
    <col min="14" max="14" width="12.28515625" style="7" customWidth="1"/>
    <col min="15" max="15" width="23.42578125" style="7" customWidth="1"/>
    <col min="16" max="16" width="10.42578125" style="7" customWidth="1"/>
    <col min="17" max="19" width="11.7109375" style="7" customWidth="1"/>
    <col min="20" max="20" width="12.28515625" style="7" customWidth="1"/>
    <col min="21" max="21" width="23.28515625" style="1" customWidth="1"/>
    <col min="22" max="26" width="11.42578125" style="1" customWidth="1"/>
    <col min="27" max="27" width="24.7109375" style="1" customWidth="1"/>
    <col min="28" max="28" width="10.42578125" style="1" customWidth="1"/>
    <col min="29" max="32" width="11.42578125" style="1" customWidth="1"/>
    <col min="33" max="33" width="24" style="1" customWidth="1"/>
    <col min="34" max="34" width="11.42578125" style="1" customWidth="1"/>
    <col min="35" max="35" width="10.7109375" style="1" customWidth="1"/>
    <col min="36" max="38" width="11.42578125" style="1" customWidth="1"/>
    <col min="39" max="39" width="22.28515625" style="1" customWidth="1"/>
    <col min="40" max="41" width="11.42578125" style="1" customWidth="1"/>
    <col min="42" max="42" width="15" style="1" customWidth="1"/>
    <col min="43" max="43" width="16.42578125" style="1" customWidth="1"/>
    <col min="44" max="16384" width="11.42578125" style="1"/>
  </cols>
  <sheetData>
    <row r="1" spans="1:43" ht="25.5" customHeight="1" x14ac:dyDescent="0.25">
      <c r="A1" s="118" t="s">
        <v>222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"/>
    </row>
    <row r="2" spans="1:43" x14ac:dyDescent="0.25">
      <c r="A2" s="120" t="s">
        <v>0</v>
      </c>
      <c r="B2" s="107" t="s">
        <v>8</v>
      </c>
      <c r="C2" s="121" t="s">
        <v>31</v>
      </c>
      <c r="D2" s="110" t="s">
        <v>9</v>
      </c>
      <c r="E2" s="113" t="s">
        <v>33</v>
      </c>
      <c r="F2" s="113"/>
      <c r="G2" s="113" t="s">
        <v>10</v>
      </c>
      <c r="H2" s="113"/>
      <c r="I2" s="113"/>
      <c r="J2" s="113"/>
      <c r="K2" s="113"/>
      <c r="L2" s="113"/>
      <c r="M2" s="113" t="s">
        <v>19</v>
      </c>
      <c r="N2" s="113"/>
      <c r="O2" s="113"/>
      <c r="P2" s="113"/>
      <c r="Q2" s="113"/>
      <c r="R2" s="113"/>
      <c r="S2" s="113" t="s">
        <v>20</v>
      </c>
      <c r="T2" s="113"/>
      <c r="U2" s="113"/>
      <c r="V2" s="113"/>
      <c r="W2" s="113"/>
      <c r="X2" s="113"/>
      <c r="Y2" s="113" t="s">
        <v>21</v>
      </c>
      <c r="Z2" s="113"/>
      <c r="AA2" s="113"/>
      <c r="AB2" s="113"/>
      <c r="AC2" s="113"/>
      <c r="AD2" s="113"/>
      <c r="AE2" s="113" t="s">
        <v>22</v>
      </c>
      <c r="AF2" s="113"/>
      <c r="AG2" s="113"/>
      <c r="AH2" s="113"/>
      <c r="AI2" s="113"/>
      <c r="AJ2" s="113"/>
      <c r="AK2" s="113" t="s">
        <v>23</v>
      </c>
      <c r="AL2" s="113"/>
      <c r="AM2" s="113"/>
      <c r="AN2" s="113"/>
      <c r="AO2" s="113"/>
      <c r="AP2" s="119"/>
      <c r="AQ2" s="106" t="s">
        <v>27</v>
      </c>
    </row>
    <row r="3" spans="1:43" x14ac:dyDescent="0.25">
      <c r="A3" s="120"/>
      <c r="B3" s="108"/>
      <c r="C3" s="121"/>
      <c r="D3" s="111"/>
      <c r="E3" s="113"/>
      <c r="F3" s="113"/>
      <c r="G3" s="113" t="s">
        <v>11</v>
      </c>
      <c r="H3" s="113"/>
      <c r="I3" s="113" t="s">
        <v>12</v>
      </c>
      <c r="J3" s="113" t="s">
        <v>13</v>
      </c>
      <c r="K3" s="113"/>
      <c r="L3" s="30" t="s">
        <v>1</v>
      </c>
      <c r="M3" s="113" t="s">
        <v>11</v>
      </c>
      <c r="N3" s="113"/>
      <c r="O3" s="113" t="s">
        <v>12</v>
      </c>
      <c r="P3" s="113" t="s">
        <v>13</v>
      </c>
      <c r="Q3" s="113"/>
      <c r="R3" s="31" t="s">
        <v>1</v>
      </c>
      <c r="S3" s="113" t="s">
        <v>11</v>
      </c>
      <c r="T3" s="113"/>
      <c r="U3" s="113" t="s">
        <v>12</v>
      </c>
      <c r="V3" s="113" t="s">
        <v>13</v>
      </c>
      <c r="W3" s="113"/>
      <c r="X3" s="31" t="s">
        <v>1</v>
      </c>
      <c r="Y3" s="113" t="s">
        <v>11</v>
      </c>
      <c r="Z3" s="113"/>
      <c r="AA3" s="113" t="s">
        <v>12</v>
      </c>
      <c r="AB3" s="113" t="s">
        <v>13</v>
      </c>
      <c r="AC3" s="113"/>
      <c r="AD3" s="31" t="s">
        <v>1</v>
      </c>
      <c r="AE3" s="113" t="s">
        <v>11</v>
      </c>
      <c r="AF3" s="113"/>
      <c r="AG3" s="113" t="s">
        <v>12</v>
      </c>
      <c r="AH3" s="113" t="s">
        <v>13</v>
      </c>
      <c r="AI3" s="113"/>
      <c r="AJ3" s="31" t="s">
        <v>1</v>
      </c>
      <c r="AK3" s="113" t="s">
        <v>11</v>
      </c>
      <c r="AL3" s="113"/>
      <c r="AM3" s="113" t="s">
        <v>12</v>
      </c>
      <c r="AN3" s="113" t="s">
        <v>13</v>
      </c>
      <c r="AO3" s="113"/>
      <c r="AP3" s="31" t="s">
        <v>1</v>
      </c>
      <c r="AQ3" s="106"/>
    </row>
    <row r="4" spans="1:43" ht="30" x14ac:dyDescent="0.25">
      <c r="A4" s="120"/>
      <c r="B4" s="109"/>
      <c r="C4" s="121"/>
      <c r="D4" s="112"/>
      <c r="E4" s="30" t="s">
        <v>2</v>
      </c>
      <c r="F4" s="30" t="s">
        <v>3</v>
      </c>
      <c r="G4" s="30" t="s">
        <v>16</v>
      </c>
      <c r="H4" s="30" t="s">
        <v>17</v>
      </c>
      <c r="I4" s="113"/>
      <c r="J4" s="30" t="s">
        <v>14</v>
      </c>
      <c r="K4" s="30" t="s">
        <v>15</v>
      </c>
      <c r="L4" s="30" t="s">
        <v>18</v>
      </c>
      <c r="M4" s="30" t="s">
        <v>16</v>
      </c>
      <c r="N4" s="30" t="s">
        <v>17</v>
      </c>
      <c r="O4" s="113"/>
      <c r="P4" s="30" t="s">
        <v>14</v>
      </c>
      <c r="Q4" s="30" t="s">
        <v>15</v>
      </c>
      <c r="R4" s="30" t="s">
        <v>18</v>
      </c>
      <c r="S4" s="30" t="s">
        <v>16</v>
      </c>
      <c r="T4" s="30" t="s">
        <v>17</v>
      </c>
      <c r="U4" s="113"/>
      <c r="V4" s="30" t="s">
        <v>14</v>
      </c>
      <c r="W4" s="30" t="s">
        <v>15</v>
      </c>
      <c r="X4" s="30" t="s">
        <v>18</v>
      </c>
      <c r="Y4" s="30" t="s">
        <v>16</v>
      </c>
      <c r="Z4" s="30" t="s">
        <v>17</v>
      </c>
      <c r="AA4" s="113"/>
      <c r="AB4" s="30" t="s">
        <v>14</v>
      </c>
      <c r="AC4" s="30" t="s">
        <v>15</v>
      </c>
      <c r="AD4" s="30" t="s">
        <v>18</v>
      </c>
      <c r="AE4" s="30" t="s">
        <v>16</v>
      </c>
      <c r="AF4" s="30" t="s">
        <v>17</v>
      </c>
      <c r="AG4" s="113"/>
      <c r="AH4" s="30" t="s">
        <v>14</v>
      </c>
      <c r="AI4" s="30" t="s">
        <v>15</v>
      </c>
      <c r="AJ4" s="30" t="s">
        <v>18</v>
      </c>
      <c r="AK4" s="30" t="s">
        <v>16</v>
      </c>
      <c r="AL4" s="30" t="s">
        <v>17</v>
      </c>
      <c r="AM4" s="113"/>
      <c r="AN4" s="30" t="s">
        <v>14</v>
      </c>
      <c r="AO4" s="30" t="s">
        <v>15</v>
      </c>
      <c r="AP4" s="31" t="s">
        <v>18</v>
      </c>
      <c r="AQ4" s="106"/>
    </row>
    <row r="5" spans="1:43" s="7" customFormat="1" x14ac:dyDescent="0.25">
      <c r="A5" s="13">
        <v>1</v>
      </c>
      <c r="B5" s="13">
        <v>2</v>
      </c>
      <c r="C5" s="14">
        <v>3</v>
      </c>
      <c r="D5" s="13">
        <v>4</v>
      </c>
      <c r="E5" s="13">
        <v>5</v>
      </c>
      <c r="F5" s="14">
        <v>6</v>
      </c>
      <c r="G5" s="13">
        <v>7</v>
      </c>
      <c r="H5" s="13">
        <v>8</v>
      </c>
      <c r="I5" s="14">
        <v>9</v>
      </c>
      <c r="J5" s="13">
        <v>10</v>
      </c>
      <c r="K5" s="13">
        <v>11</v>
      </c>
      <c r="L5" s="14">
        <v>12</v>
      </c>
      <c r="M5" s="13">
        <v>13</v>
      </c>
      <c r="N5" s="13">
        <v>14</v>
      </c>
      <c r="O5" s="14">
        <v>15</v>
      </c>
      <c r="P5" s="13">
        <v>16</v>
      </c>
      <c r="Q5" s="13">
        <v>17</v>
      </c>
      <c r="R5" s="14">
        <v>18</v>
      </c>
      <c r="S5" s="13">
        <v>19</v>
      </c>
      <c r="T5" s="13">
        <v>20</v>
      </c>
      <c r="U5" s="14">
        <v>21</v>
      </c>
      <c r="V5" s="13">
        <v>22</v>
      </c>
      <c r="W5" s="13">
        <v>23</v>
      </c>
      <c r="X5" s="14">
        <v>24</v>
      </c>
      <c r="Y5" s="13">
        <v>25</v>
      </c>
      <c r="Z5" s="13">
        <v>26</v>
      </c>
      <c r="AA5" s="14">
        <v>27</v>
      </c>
      <c r="AB5" s="13">
        <v>28</v>
      </c>
      <c r="AC5" s="13">
        <v>29</v>
      </c>
      <c r="AD5" s="14">
        <v>30</v>
      </c>
      <c r="AE5" s="13">
        <v>31</v>
      </c>
      <c r="AF5" s="13">
        <v>32</v>
      </c>
      <c r="AG5" s="14">
        <v>33</v>
      </c>
      <c r="AH5" s="13">
        <v>34</v>
      </c>
      <c r="AI5" s="13">
        <v>35</v>
      </c>
      <c r="AJ5" s="14">
        <v>36</v>
      </c>
      <c r="AK5" s="13">
        <v>37</v>
      </c>
      <c r="AL5" s="13">
        <v>38</v>
      </c>
      <c r="AM5" s="14">
        <v>39</v>
      </c>
      <c r="AN5" s="13">
        <v>40</v>
      </c>
      <c r="AO5" s="13">
        <v>41</v>
      </c>
      <c r="AP5" s="14">
        <v>42</v>
      </c>
      <c r="AQ5" s="13">
        <v>43</v>
      </c>
    </row>
    <row r="6" spans="1:43" x14ac:dyDescent="0.25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x14ac:dyDescent="0.25">
      <c r="A7" s="116">
        <v>1</v>
      </c>
      <c r="B7" s="116">
        <v>795077</v>
      </c>
      <c r="C7" s="117" t="s">
        <v>47</v>
      </c>
      <c r="D7" s="116" t="s">
        <v>48</v>
      </c>
      <c r="E7" s="125">
        <v>90.77</v>
      </c>
      <c r="F7" s="125">
        <v>452299</v>
      </c>
      <c r="G7" s="129"/>
      <c r="H7" s="129"/>
      <c r="I7" s="130"/>
      <c r="J7" s="41"/>
      <c r="K7" s="35"/>
      <c r="L7" s="114"/>
      <c r="M7" s="116"/>
      <c r="N7" s="116"/>
      <c r="O7" s="116"/>
      <c r="P7" s="38"/>
      <c r="Q7" s="38"/>
      <c r="R7" s="114"/>
      <c r="S7" s="114" t="s">
        <v>49</v>
      </c>
      <c r="T7" s="114" t="s">
        <v>50</v>
      </c>
      <c r="U7" s="115" t="s">
        <v>203</v>
      </c>
      <c r="V7" s="42">
        <v>7</v>
      </c>
      <c r="W7" s="42" t="s">
        <v>2</v>
      </c>
      <c r="X7" s="105">
        <v>95000</v>
      </c>
      <c r="Y7" s="114" t="s">
        <v>51</v>
      </c>
      <c r="Z7" s="114" t="s">
        <v>52</v>
      </c>
      <c r="AA7" s="115" t="s">
        <v>203</v>
      </c>
      <c r="AB7" s="42">
        <v>2</v>
      </c>
      <c r="AC7" s="42" t="s">
        <v>2</v>
      </c>
      <c r="AD7" s="114">
        <v>27000</v>
      </c>
      <c r="AE7" s="114"/>
      <c r="AF7" s="114"/>
      <c r="AG7" s="115" t="s">
        <v>203</v>
      </c>
      <c r="AH7" s="42">
        <v>3.7</v>
      </c>
      <c r="AI7" s="42" t="s">
        <v>2</v>
      </c>
      <c r="AJ7" s="114">
        <v>50000</v>
      </c>
      <c r="AK7" s="114"/>
      <c r="AL7" s="114"/>
      <c r="AM7" s="115" t="s">
        <v>203</v>
      </c>
      <c r="AN7" s="42">
        <v>12.5</v>
      </c>
      <c r="AO7" s="42" t="s">
        <v>2</v>
      </c>
      <c r="AP7" s="114">
        <v>150000</v>
      </c>
      <c r="AQ7" s="122"/>
    </row>
    <row r="8" spans="1:43" x14ac:dyDescent="0.25">
      <c r="A8" s="116"/>
      <c r="B8" s="116"/>
      <c r="C8" s="117"/>
      <c r="D8" s="116"/>
      <c r="E8" s="125"/>
      <c r="F8" s="125"/>
      <c r="G8" s="129"/>
      <c r="H8" s="129"/>
      <c r="I8" s="130"/>
      <c r="J8" s="41"/>
      <c r="K8" s="35"/>
      <c r="L8" s="114"/>
      <c r="M8" s="116"/>
      <c r="N8" s="116"/>
      <c r="O8" s="116"/>
      <c r="P8" s="38"/>
      <c r="Q8" s="38"/>
      <c r="R8" s="114"/>
      <c r="S8" s="114"/>
      <c r="T8" s="114"/>
      <c r="U8" s="115"/>
      <c r="V8" s="42">
        <v>59500</v>
      </c>
      <c r="W8" s="42" t="s">
        <v>4</v>
      </c>
      <c r="X8" s="105"/>
      <c r="Y8" s="114"/>
      <c r="Z8" s="114"/>
      <c r="AA8" s="115"/>
      <c r="AB8" s="42">
        <v>17000</v>
      </c>
      <c r="AC8" s="42" t="s">
        <v>4</v>
      </c>
      <c r="AD8" s="114"/>
      <c r="AE8" s="114"/>
      <c r="AF8" s="114"/>
      <c r="AG8" s="115"/>
      <c r="AH8" s="42">
        <v>31450</v>
      </c>
      <c r="AI8" s="42" t="s">
        <v>53</v>
      </c>
      <c r="AJ8" s="114"/>
      <c r="AK8" s="114"/>
      <c r="AL8" s="114"/>
      <c r="AM8" s="115"/>
      <c r="AN8" s="42">
        <v>100000</v>
      </c>
      <c r="AO8" s="42" t="s">
        <v>53</v>
      </c>
      <c r="AP8" s="114"/>
      <c r="AQ8" s="122"/>
    </row>
    <row r="9" spans="1:43" ht="38.25" customHeight="1" x14ac:dyDescent="0.25">
      <c r="A9" s="116">
        <v>2</v>
      </c>
      <c r="B9" s="116">
        <v>795078</v>
      </c>
      <c r="C9" s="123" t="s">
        <v>46</v>
      </c>
      <c r="D9" s="124" t="s">
        <v>45</v>
      </c>
      <c r="E9" s="125">
        <v>313.387</v>
      </c>
      <c r="F9" s="125">
        <v>2657050</v>
      </c>
      <c r="G9" s="44"/>
      <c r="H9" s="44"/>
      <c r="I9" s="40"/>
      <c r="J9" s="41"/>
      <c r="K9" s="35"/>
      <c r="L9" s="42"/>
      <c r="M9" s="35"/>
      <c r="N9" s="35"/>
      <c r="O9" s="40"/>
      <c r="P9" s="42"/>
      <c r="Q9" s="42"/>
      <c r="R9" s="42"/>
      <c r="S9" s="42"/>
      <c r="T9" s="42"/>
      <c r="U9" s="42"/>
      <c r="V9" s="42"/>
      <c r="W9" s="42"/>
      <c r="X9" s="5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53"/>
    </row>
    <row r="10" spans="1:43" ht="38.25" customHeight="1" x14ac:dyDescent="0.25">
      <c r="A10" s="116"/>
      <c r="B10" s="116"/>
      <c r="C10" s="123"/>
      <c r="D10" s="124"/>
      <c r="E10" s="125"/>
      <c r="F10" s="125"/>
      <c r="G10" s="126" t="s">
        <v>54</v>
      </c>
      <c r="H10" s="126" t="s">
        <v>55</v>
      </c>
      <c r="I10" s="128" t="s">
        <v>203</v>
      </c>
      <c r="J10" s="74">
        <v>1</v>
      </c>
      <c r="K10" s="69" t="s">
        <v>2</v>
      </c>
      <c r="L10" s="114">
        <v>15000</v>
      </c>
      <c r="M10" s="69"/>
      <c r="N10" s="69"/>
      <c r="O10" s="73"/>
      <c r="P10" s="70"/>
      <c r="Q10" s="70"/>
      <c r="R10" s="70"/>
      <c r="S10" s="70"/>
      <c r="T10" s="70"/>
      <c r="U10" s="70"/>
      <c r="V10" s="70"/>
      <c r="W10" s="70"/>
      <c r="X10" s="71"/>
      <c r="Y10" s="70"/>
      <c r="Z10" s="70"/>
      <c r="AA10" s="70"/>
      <c r="AB10" s="70"/>
      <c r="AC10" s="70"/>
      <c r="AD10" s="68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2"/>
    </row>
    <row r="11" spans="1:43" ht="38.25" customHeight="1" x14ac:dyDescent="0.25">
      <c r="A11" s="116"/>
      <c r="B11" s="116"/>
      <c r="C11" s="123"/>
      <c r="D11" s="124"/>
      <c r="E11" s="125"/>
      <c r="F11" s="125"/>
      <c r="G11" s="127"/>
      <c r="H11" s="127"/>
      <c r="I11" s="128"/>
      <c r="J11" s="74">
        <v>8500</v>
      </c>
      <c r="K11" s="69" t="s">
        <v>4</v>
      </c>
      <c r="L11" s="114"/>
      <c r="M11" s="69"/>
      <c r="N11" s="69"/>
      <c r="O11" s="73"/>
      <c r="P11" s="70"/>
      <c r="Q11" s="70"/>
      <c r="R11" s="70"/>
      <c r="S11" s="70"/>
      <c r="T11" s="70"/>
      <c r="U11" s="70"/>
      <c r="V11" s="70"/>
      <c r="W11" s="70"/>
      <c r="X11" s="71"/>
      <c r="Y11" s="70"/>
      <c r="Z11" s="70"/>
      <c r="AA11" s="70"/>
      <c r="AB11" s="70"/>
      <c r="AC11" s="70"/>
      <c r="AD11" s="68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2"/>
    </row>
    <row r="12" spans="1:43" ht="15" customHeight="1" x14ac:dyDescent="0.25">
      <c r="A12" s="116"/>
      <c r="B12" s="116"/>
      <c r="C12" s="123"/>
      <c r="D12" s="124"/>
      <c r="E12" s="125"/>
      <c r="F12" s="125"/>
      <c r="G12" s="129" t="s">
        <v>56</v>
      </c>
      <c r="H12" s="129" t="s">
        <v>57</v>
      </c>
      <c r="I12" s="128" t="s">
        <v>203</v>
      </c>
      <c r="J12" s="43">
        <f>3.5+4.5+4+3+5.95+2+5.5</f>
        <v>28.45</v>
      </c>
      <c r="K12" s="35" t="s">
        <v>2</v>
      </c>
      <c r="L12" s="114">
        <v>365100</v>
      </c>
      <c r="M12" s="116" t="s">
        <v>58</v>
      </c>
      <c r="N12" s="116" t="s">
        <v>59</v>
      </c>
      <c r="O12" s="128" t="s">
        <v>203</v>
      </c>
      <c r="P12" s="42">
        <v>21.344999999999999</v>
      </c>
      <c r="Q12" s="42" t="s">
        <v>2</v>
      </c>
      <c r="R12" s="114">
        <v>289764</v>
      </c>
      <c r="S12" s="114" t="s">
        <v>60</v>
      </c>
      <c r="T12" s="114" t="s">
        <v>61</v>
      </c>
      <c r="U12" s="115" t="s">
        <v>203</v>
      </c>
      <c r="V12" s="42">
        <f>2+2+2</f>
        <v>6</v>
      </c>
      <c r="W12" s="42" t="s">
        <v>2</v>
      </c>
      <c r="X12" s="114">
        <f>27600+27600+27600</f>
        <v>82800</v>
      </c>
      <c r="Y12" s="42"/>
      <c r="Z12" s="42"/>
      <c r="AA12" s="115" t="s">
        <v>203</v>
      </c>
      <c r="AB12" s="42">
        <v>8.5</v>
      </c>
      <c r="AC12" s="42" t="s">
        <v>2</v>
      </c>
      <c r="AD12" s="131">
        <v>115000</v>
      </c>
      <c r="AE12" s="42"/>
      <c r="AF12" s="42"/>
      <c r="AG12" s="115" t="s">
        <v>203</v>
      </c>
      <c r="AH12" s="42">
        <v>11</v>
      </c>
      <c r="AI12" s="42" t="s">
        <v>2</v>
      </c>
      <c r="AJ12" s="114">
        <v>150000</v>
      </c>
      <c r="AK12" s="114"/>
      <c r="AL12" s="114"/>
      <c r="AM12" s="115" t="s">
        <v>203</v>
      </c>
      <c r="AN12" s="42">
        <v>25.3</v>
      </c>
      <c r="AO12" s="42" t="s">
        <v>2</v>
      </c>
      <c r="AP12" s="114">
        <v>372110</v>
      </c>
      <c r="AQ12" s="54"/>
    </row>
    <row r="13" spans="1:43" ht="143.25" customHeight="1" x14ac:dyDescent="0.25">
      <c r="A13" s="116"/>
      <c r="B13" s="116"/>
      <c r="C13" s="123"/>
      <c r="D13" s="124"/>
      <c r="E13" s="125"/>
      <c r="F13" s="125"/>
      <c r="G13" s="129"/>
      <c r="H13" s="129"/>
      <c r="I13" s="128"/>
      <c r="J13" s="41">
        <v>230600</v>
      </c>
      <c r="K13" s="35" t="s">
        <v>4</v>
      </c>
      <c r="L13" s="114"/>
      <c r="M13" s="116"/>
      <c r="N13" s="116"/>
      <c r="O13" s="128"/>
      <c r="P13" s="42">
        <v>138550</v>
      </c>
      <c r="Q13" s="42" t="s">
        <v>4</v>
      </c>
      <c r="R13" s="114"/>
      <c r="S13" s="114"/>
      <c r="T13" s="114"/>
      <c r="U13" s="115"/>
      <c r="V13" s="42">
        <v>51000</v>
      </c>
      <c r="W13" s="42" t="s">
        <v>4</v>
      </c>
      <c r="X13" s="114"/>
      <c r="Y13" s="42"/>
      <c r="Z13" s="42"/>
      <c r="AA13" s="115"/>
      <c r="AB13" s="42">
        <v>69400</v>
      </c>
      <c r="AC13" s="42" t="s">
        <v>4</v>
      </c>
      <c r="AD13" s="132"/>
      <c r="AE13" s="42"/>
      <c r="AF13" s="42"/>
      <c r="AG13" s="115"/>
      <c r="AH13" s="42">
        <v>93500</v>
      </c>
      <c r="AI13" s="42" t="s">
        <v>53</v>
      </c>
      <c r="AJ13" s="114"/>
      <c r="AK13" s="114"/>
      <c r="AL13" s="114"/>
      <c r="AM13" s="115"/>
      <c r="AN13" s="42">
        <v>215050</v>
      </c>
      <c r="AO13" s="42" t="s">
        <v>53</v>
      </c>
      <c r="AP13" s="114"/>
      <c r="AQ13" s="54"/>
    </row>
    <row r="14" spans="1:43" ht="30" customHeight="1" x14ac:dyDescent="0.25">
      <c r="A14" s="116">
        <v>3</v>
      </c>
      <c r="B14" s="116">
        <v>795115</v>
      </c>
      <c r="C14" s="123" t="s">
        <v>62</v>
      </c>
      <c r="D14" s="124" t="s">
        <v>63</v>
      </c>
      <c r="E14" s="125">
        <v>205.34700000000001</v>
      </c>
      <c r="F14" s="125">
        <v>1571572</v>
      </c>
      <c r="G14" s="44"/>
      <c r="H14" s="44"/>
      <c r="I14" s="40"/>
      <c r="J14" s="41"/>
      <c r="K14" s="35"/>
      <c r="L14" s="42"/>
      <c r="M14" s="35"/>
      <c r="N14" s="35"/>
      <c r="O14" s="40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54"/>
    </row>
    <row r="15" spans="1:43" ht="15" customHeight="1" x14ac:dyDescent="0.25">
      <c r="A15" s="116"/>
      <c r="B15" s="116"/>
      <c r="C15" s="123"/>
      <c r="D15" s="124"/>
      <c r="E15" s="125"/>
      <c r="F15" s="125"/>
      <c r="G15" s="129" t="s">
        <v>64</v>
      </c>
      <c r="H15" s="129" t="s">
        <v>65</v>
      </c>
      <c r="I15" s="128" t="s">
        <v>203</v>
      </c>
      <c r="J15" s="43">
        <v>28.56</v>
      </c>
      <c r="K15" s="35" t="s">
        <v>2</v>
      </c>
      <c r="L15" s="114">
        <f>370500-40.6</f>
        <v>370459.4</v>
      </c>
      <c r="M15" s="116" t="s">
        <v>66</v>
      </c>
      <c r="N15" s="116" t="s">
        <v>67</v>
      </c>
      <c r="O15" s="128" t="s">
        <v>203</v>
      </c>
      <c r="P15" s="42">
        <v>32.56</v>
      </c>
      <c r="Q15" s="42" t="s">
        <v>2</v>
      </c>
      <c r="R15" s="114">
        <v>440047.6</v>
      </c>
      <c r="S15" s="114" t="s">
        <v>68</v>
      </c>
      <c r="T15" s="114" t="s">
        <v>69</v>
      </c>
      <c r="U15" s="115" t="s">
        <v>203</v>
      </c>
      <c r="V15" s="42">
        <f>5+5+3.9+2+8.1+3+5</f>
        <v>32</v>
      </c>
      <c r="W15" s="42" t="s">
        <v>2</v>
      </c>
      <c r="X15" s="114">
        <f>69000+69000+53820+27600+111780+41400+69000</f>
        <v>441600</v>
      </c>
      <c r="Y15" s="114"/>
      <c r="Z15" s="114"/>
      <c r="AA15" s="115" t="s">
        <v>203</v>
      </c>
      <c r="AB15" s="42">
        <v>8.5</v>
      </c>
      <c r="AC15" s="42" t="s">
        <v>2</v>
      </c>
      <c r="AD15" s="114">
        <v>115720</v>
      </c>
      <c r="AE15" s="114"/>
      <c r="AF15" s="114"/>
      <c r="AG15" s="115" t="s">
        <v>203</v>
      </c>
      <c r="AH15" s="42">
        <v>14.4</v>
      </c>
      <c r="AI15" s="42" t="s">
        <v>2</v>
      </c>
      <c r="AJ15" s="114">
        <v>222110</v>
      </c>
      <c r="AK15" s="114"/>
      <c r="AL15" s="114"/>
      <c r="AM15" s="115" t="s">
        <v>203</v>
      </c>
      <c r="AN15" s="42">
        <v>16</v>
      </c>
      <c r="AO15" s="42" t="s">
        <v>2</v>
      </c>
      <c r="AP15" s="114">
        <v>250000</v>
      </c>
      <c r="AQ15" s="54"/>
    </row>
    <row r="16" spans="1:43" ht="120.6" customHeight="1" x14ac:dyDescent="0.25">
      <c r="A16" s="116"/>
      <c r="B16" s="116"/>
      <c r="C16" s="123"/>
      <c r="D16" s="124"/>
      <c r="E16" s="125"/>
      <c r="F16" s="125"/>
      <c r="G16" s="129"/>
      <c r="H16" s="129"/>
      <c r="I16" s="128"/>
      <c r="J16" s="41">
        <v>251200</v>
      </c>
      <c r="K16" s="35" t="s">
        <v>4</v>
      </c>
      <c r="L16" s="114"/>
      <c r="M16" s="116"/>
      <c r="N16" s="116"/>
      <c r="O16" s="128"/>
      <c r="P16" s="42">
        <v>288100</v>
      </c>
      <c r="Q16" s="42" t="s">
        <v>4</v>
      </c>
      <c r="R16" s="114"/>
      <c r="S16" s="114"/>
      <c r="T16" s="114"/>
      <c r="U16" s="115"/>
      <c r="V16" s="42">
        <v>272000</v>
      </c>
      <c r="W16" s="42" t="s">
        <v>4</v>
      </c>
      <c r="X16" s="114"/>
      <c r="Y16" s="114"/>
      <c r="Z16" s="114"/>
      <c r="AA16" s="115"/>
      <c r="AB16" s="42">
        <v>71400</v>
      </c>
      <c r="AC16" s="42" t="s">
        <v>4</v>
      </c>
      <c r="AD16" s="114"/>
      <c r="AE16" s="114"/>
      <c r="AF16" s="114"/>
      <c r="AG16" s="115"/>
      <c r="AH16" s="42">
        <v>117600</v>
      </c>
      <c r="AI16" s="42" t="s">
        <v>53</v>
      </c>
      <c r="AJ16" s="114"/>
      <c r="AK16" s="114"/>
      <c r="AL16" s="114"/>
      <c r="AM16" s="115"/>
      <c r="AN16" s="42">
        <v>136000</v>
      </c>
      <c r="AO16" s="42" t="s">
        <v>53</v>
      </c>
      <c r="AP16" s="114"/>
      <c r="AQ16" s="54"/>
    </row>
    <row r="17" spans="1:43" x14ac:dyDescent="0.25">
      <c r="A17" s="116">
        <v>4</v>
      </c>
      <c r="B17" s="116">
        <v>795105</v>
      </c>
      <c r="C17" s="133" t="s">
        <v>70</v>
      </c>
      <c r="D17" s="124" t="s">
        <v>71</v>
      </c>
      <c r="E17" s="125">
        <v>51.3</v>
      </c>
      <c r="F17" s="125">
        <v>321800</v>
      </c>
      <c r="G17" s="129"/>
      <c r="H17" s="129"/>
      <c r="I17" s="130"/>
      <c r="J17" s="41"/>
      <c r="K17" s="35"/>
      <c r="L17" s="114"/>
      <c r="M17" s="116"/>
      <c r="N17" s="116"/>
      <c r="O17" s="130"/>
      <c r="P17" s="42"/>
      <c r="Q17" s="42"/>
      <c r="R17" s="55"/>
      <c r="S17" s="114"/>
      <c r="T17" s="114"/>
      <c r="U17" s="114"/>
      <c r="V17" s="42"/>
      <c r="W17" s="42"/>
      <c r="X17" s="114"/>
      <c r="Y17" s="114"/>
      <c r="Z17" s="114"/>
      <c r="AA17" s="114"/>
      <c r="AB17" s="42"/>
      <c r="AC17" s="42" t="s">
        <v>2</v>
      </c>
      <c r="AD17" s="114"/>
      <c r="AE17" s="114"/>
      <c r="AF17" s="114"/>
      <c r="AG17" s="115" t="s">
        <v>203</v>
      </c>
      <c r="AH17" s="42">
        <v>3.7</v>
      </c>
      <c r="AI17" s="42" t="s">
        <v>2</v>
      </c>
      <c r="AJ17" s="114">
        <v>50000</v>
      </c>
      <c r="AK17" s="114"/>
      <c r="AL17" s="114"/>
      <c r="AM17" s="115"/>
      <c r="AN17" s="42"/>
      <c r="AO17" s="42"/>
      <c r="AP17" s="114"/>
      <c r="AQ17" s="54"/>
    </row>
    <row r="18" spans="1:43" x14ac:dyDescent="0.25">
      <c r="A18" s="116"/>
      <c r="B18" s="116"/>
      <c r="C18" s="133"/>
      <c r="D18" s="124"/>
      <c r="E18" s="125"/>
      <c r="F18" s="125"/>
      <c r="G18" s="129"/>
      <c r="H18" s="129"/>
      <c r="I18" s="130"/>
      <c r="J18" s="41"/>
      <c r="K18" s="35"/>
      <c r="L18" s="114"/>
      <c r="M18" s="116"/>
      <c r="N18" s="116"/>
      <c r="O18" s="130"/>
      <c r="P18" s="42"/>
      <c r="Q18" s="42"/>
      <c r="R18" s="55"/>
      <c r="S18" s="114"/>
      <c r="T18" s="114"/>
      <c r="U18" s="114"/>
      <c r="V18" s="42"/>
      <c r="W18" s="42"/>
      <c r="X18" s="114"/>
      <c r="Y18" s="114"/>
      <c r="Z18" s="114"/>
      <c r="AA18" s="114"/>
      <c r="AB18" s="42"/>
      <c r="AC18" s="42" t="s">
        <v>4</v>
      </c>
      <c r="AD18" s="114"/>
      <c r="AE18" s="114"/>
      <c r="AF18" s="114"/>
      <c r="AG18" s="115"/>
      <c r="AH18" s="42">
        <v>31450</v>
      </c>
      <c r="AI18" s="42" t="s">
        <v>53</v>
      </c>
      <c r="AJ18" s="114"/>
      <c r="AK18" s="114"/>
      <c r="AL18" s="114"/>
      <c r="AM18" s="115"/>
      <c r="AN18" s="42"/>
      <c r="AO18" s="42"/>
      <c r="AP18" s="114"/>
      <c r="AQ18" s="54"/>
    </row>
    <row r="19" spans="1:43" x14ac:dyDescent="0.25">
      <c r="A19" s="116">
        <v>5</v>
      </c>
      <c r="B19" s="116">
        <v>795079</v>
      </c>
      <c r="C19" s="134" t="s">
        <v>72</v>
      </c>
      <c r="D19" s="124" t="s">
        <v>73</v>
      </c>
      <c r="E19" s="125">
        <v>3</v>
      </c>
      <c r="F19" s="125">
        <v>18118</v>
      </c>
      <c r="G19" s="129"/>
      <c r="H19" s="129"/>
      <c r="I19" s="130"/>
      <c r="J19" s="41"/>
      <c r="K19" s="35"/>
      <c r="L19" s="114"/>
      <c r="M19" s="116"/>
      <c r="N19" s="116"/>
      <c r="O19" s="116"/>
      <c r="P19" s="42"/>
      <c r="Q19" s="42"/>
      <c r="R19" s="114"/>
      <c r="S19" s="114"/>
      <c r="T19" s="114"/>
      <c r="U19" s="114"/>
      <c r="V19" s="42"/>
      <c r="W19" s="42"/>
      <c r="X19" s="114"/>
      <c r="Y19" s="114"/>
      <c r="Z19" s="114"/>
      <c r="AA19" s="114"/>
      <c r="AB19" s="42"/>
      <c r="AC19" s="42"/>
      <c r="AD19" s="114"/>
      <c r="AE19" s="114"/>
      <c r="AF19" s="114"/>
      <c r="AG19" s="114"/>
      <c r="AH19" s="42"/>
      <c r="AI19" s="42"/>
      <c r="AJ19" s="114"/>
      <c r="AK19" s="114"/>
      <c r="AL19" s="114"/>
      <c r="AM19" s="115" t="s">
        <v>203</v>
      </c>
      <c r="AN19" s="42">
        <v>3.5</v>
      </c>
      <c r="AO19" s="42" t="s">
        <v>2</v>
      </c>
      <c r="AP19" s="114">
        <v>50000</v>
      </c>
      <c r="AQ19" s="54"/>
    </row>
    <row r="20" spans="1:43" x14ac:dyDescent="0.25">
      <c r="A20" s="116"/>
      <c r="B20" s="116"/>
      <c r="C20" s="134"/>
      <c r="D20" s="124"/>
      <c r="E20" s="125"/>
      <c r="F20" s="125"/>
      <c r="G20" s="129"/>
      <c r="H20" s="129"/>
      <c r="I20" s="130"/>
      <c r="J20" s="41"/>
      <c r="K20" s="35"/>
      <c r="L20" s="114"/>
      <c r="M20" s="116"/>
      <c r="N20" s="116"/>
      <c r="O20" s="116"/>
      <c r="P20" s="42"/>
      <c r="Q20" s="42"/>
      <c r="R20" s="114"/>
      <c r="S20" s="114"/>
      <c r="T20" s="114"/>
      <c r="U20" s="114"/>
      <c r="V20" s="42"/>
      <c r="W20" s="42"/>
      <c r="X20" s="114"/>
      <c r="Y20" s="114"/>
      <c r="Z20" s="114"/>
      <c r="AA20" s="114"/>
      <c r="AB20" s="42"/>
      <c r="AC20" s="42"/>
      <c r="AD20" s="114"/>
      <c r="AE20" s="114"/>
      <c r="AF20" s="114"/>
      <c r="AG20" s="114"/>
      <c r="AH20" s="42"/>
      <c r="AI20" s="42"/>
      <c r="AJ20" s="114"/>
      <c r="AK20" s="114"/>
      <c r="AL20" s="114"/>
      <c r="AM20" s="115"/>
      <c r="AN20" s="42">
        <v>21000</v>
      </c>
      <c r="AO20" s="42" t="s">
        <v>53</v>
      </c>
      <c r="AP20" s="114"/>
      <c r="AQ20" s="54"/>
    </row>
    <row r="21" spans="1:43" x14ac:dyDescent="0.25">
      <c r="A21" s="116">
        <v>6</v>
      </c>
      <c r="B21" s="116">
        <v>795089</v>
      </c>
      <c r="C21" s="134" t="s">
        <v>74</v>
      </c>
      <c r="D21" s="124" t="s">
        <v>75</v>
      </c>
      <c r="E21" s="125">
        <v>16.268000000000001</v>
      </c>
      <c r="F21" s="125">
        <v>118500</v>
      </c>
      <c r="G21" s="129"/>
      <c r="H21" s="129"/>
      <c r="I21" s="130"/>
      <c r="J21" s="41"/>
      <c r="K21" s="35"/>
      <c r="L21" s="114"/>
      <c r="M21" s="116"/>
      <c r="N21" s="116"/>
      <c r="O21" s="116"/>
      <c r="P21" s="42"/>
      <c r="Q21" s="42"/>
      <c r="R21" s="114"/>
      <c r="S21" s="114" t="s">
        <v>76</v>
      </c>
      <c r="T21" s="114" t="s">
        <v>77</v>
      </c>
      <c r="U21" s="115" t="s">
        <v>203</v>
      </c>
      <c r="V21" s="42">
        <v>2</v>
      </c>
      <c r="W21" s="42" t="s">
        <v>2</v>
      </c>
      <c r="X21" s="114">
        <v>26400</v>
      </c>
      <c r="Y21" s="114"/>
      <c r="Z21" s="114"/>
      <c r="AA21" s="114"/>
      <c r="AB21" s="42"/>
      <c r="AC21" s="42"/>
      <c r="AD21" s="114"/>
      <c r="AE21" s="114"/>
      <c r="AF21" s="114"/>
      <c r="AG21" s="115" t="s">
        <v>203</v>
      </c>
      <c r="AH21" s="42">
        <v>0.8</v>
      </c>
      <c r="AI21" s="42" t="s">
        <v>2</v>
      </c>
      <c r="AJ21" s="114">
        <v>10720</v>
      </c>
      <c r="AK21" s="114"/>
      <c r="AL21" s="114"/>
      <c r="AM21" s="115" t="s">
        <v>203</v>
      </c>
      <c r="AN21" s="42">
        <v>2.1</v>
      </c>
      <c r="AO21" s="42" t="s">
        <v>2</v>
      </c>
      <c r="AP21" s="114">
        <v>30000</v>
      </c>
      <c r="AQ21" s="54"/>
    </row>
    <row r="22" spans="1:43" x14ac:dyDescent="0.25">
      <c r="A22" s="116"/>
      <c r="B22" s="116"/>
      <c r="C22" s="134"/>
      <c r="D22" s="124"/>
      <c r="E22" s="125"/>
      <c r="F22" s="125"/>
      <c r="G22" s="129"/>
      <c r="H22" s="129"/>
      <c r="I22" s="130"/>
      <c r="J22" s="41"/>
      <c r="K22" s="35"/>
      <c r="L22" s="114"/>
      <c r="M22" s="116"/>
      <c r="N22" s="116"/>
      <c r="O22" s="116"/>
      <c r="P22" s="42"/>
      <c r="Q22" s="42"/>
      <c r="R22" s="114"/>
      <c r="S22" s="114"/>
      <c r="T22" s="114"/>
      <c r="U22" s="115"/>
      <c r="V22" s="42">
        <v>14000</v>
      </c>
      <c r="W22" s="42" t="s">
        <v>4</v>
      </c>
      <c r="X22" s="114"/>
      <c r="Y22" s="114"/>
      <c r="Z22" s="114"/>
      <c r="AA22" s="114"/>
      <c r="AB22" s="42"/>
      <c r="AC22" s="42"/>
      <c r="AD22" s="114"/>
      <c r="AE22" s="114"/>
      <c r="AF22" s="114"/>
      <c r="AG22" s="115"/>
      <c r="AH22" s="42">
        <v>6400</v>
      </c>
      <c r="AI22" s="42" t="s">
        <v>53</v>
      </c>
      <c r="AJ22" s="114"/>
      <c r="AK22" s="114"/>
      <c r="AL22" s="114"/>
      <c r="AM22" s="115"/>
      <c r="AN22" s="42">
        <v>14700</v>
      </c>
      <c r="AO22" s="42" t="s">
        <v>53</v>
      </c>
      <c r="AP22" s="114"/>
      <c r="AQ22" s="54"/>
    </row>
    <row r="23" spans="1:43" x14ac:dyDescent="0.25">
      <c r="A23" s="116">
        <v>7</v>
      </c>
      <c r="B23" s="116">
        <v>795072</v>
      </c>
      <c r="C23" s="134" t="s">
        <v>78</v>
      </c>
      <c r="D23" s="124" t="s">
        <v>79</v>
      </c>
      <c r="E23" s="125">
        <v>11.425000000000001</v>
      </c>
      <c r="F23" s="125">
        <v>95630</v>
      </c>
      <c r="G23" s="129"/>
      <c r="H23" s="129"/>
      <c r="I23" s="130"/>
      <c r="J23" s="41"/>
      <c r="K23" s="35"/>
      <c r="L23" s="114"/>
      <c r="M23" s="116"/>
      <c r="N23" s="116"/>
      <c r="O23" s="116"/>
      <c r="P23" s="42"/>
      <c r="Q23" s="42"/>
      <c r="R23" s="114"/>
      <c r="S23" s="114" t="s">
        <v>80</v>
      </c>
      <c r="T23" s="114" t="s">
        <v>81</v>
      </c>
      <c r="U23" s="115" t="s">
        <v>203</v>
      </c>
      <c r="V23" s="42">
        <v>2</v>
      </c>
      <c r="W23" s="42" t="s">
        <v>2</v>
      </c>
      <c r="X23" s="114">
        <v>26400</v>
      </c>
      <c r="Y23" s="114"/>
      <c r="Z23" s="114"/>
      <c r="AA23" s="114"/>
      <c r="AB23" s="42"/>
      <c r="AC23" s="42"/>
      <c r="AD23" s="114"/>
      <c r="AE23" s="114"/>
      <c r="AF23" s="114"/>
      <c r="AG23" s="114"/>
      <c r="AH23" s="42"/>
      <c r="AI23" s="42"/>
      <c r="AJ23" s="114"/>
      <c r="AK23" s="114"/>
      <c r="AL23" s="114"/>
      <c r="AM23" s="115" t="s">
        <v>203</v>
      </c>
      <c r="AN23" s="42">
        <v>2.1</v>
      </c>
      <c r="AO23" s="42" t="s">
        <v>2</v>
      </c>
      <c r="AP23" s="114">
        <v>30000</v>
      </c>
      <c r="AQ23" s="54"/>
    </row>
    <row r="24" spans="1:43" x14ac:dyDescent="0.25">
      <c r="A24" s="116"/>
      <c r="B24" s="116"/>
      <c r="C24" s="134"/>
      <c r="D24" s="124"/>
      <c r="E24" s="125"/>
      <c r="F24" s="125"/>
      <c r="G24" s="129"/>
      <c r="H24" s="129"/>
      <c r="I24" s="130"/>
      <c r="J24" s="41"/>
      <c r="K24" s="35"/>
      <c r="L24" s="114"/>
      <c r="M24" s="116"/>
      <c r="N24" s="116"/>
      <c r="O24" s="116"/>
      <c r="P24" s="42"/>
      <c r="Q24" s="42"/>
      <c r="R24" s="114"/>
      <c r="S24" s="114"/>
      <c r="T24" s="114"/>
      <c r="U24" s="115"/>
      <c r="V24" s="42">
        <v>16000</v>
      </c>
      <c r="W24" s="42" t="s">
        <v>4</v>
      </c>
      <c r="X24" s="114"/>
      <c r="Y24" s="114"/>
      <c r="Z24" s="114"/>
      <c r="AA24" s="114"/>
      <c r="AB24" s="42"/>
      <c r="AC24" s="42"/>
      <c r="AD24" s="114"/>
      <c r="AE24" s="114"/>
      <c r="AF24" s="114"/>
      <c r="AG24" s="114"/>
      <c r="AH24" s="42"/>
      <c r="AI24" s="42"/>
      <c r="AJ24" s="114"/>
      <c r="AK24" s="114"/>
      <c r="AL24" s="114"/>
      <c r="AM24" s="115"/>
      <c r="AN24" s="42">
        <v>17850</v>
      </c>
      <c r="AO24" s="42" t="s">
        <v>53</v>
      </c>
      <c r="AP24" s="114"/>
      <c r="AQ24" s="54"/>
    </row>
    <row r="25" spans="1:43" x14ac:dyDescent="0.25">
      <c r="A25" s="116">
        <v>8</v>
      </c>
      <c r="B25" s="116">
        <v>795090</v>
      </c>
      <c r="C25" s="134" t="s">
        <v>82</v>
      </c>
      <c r="D25" s="124" t="s">
        <v>83</v>
      </c>
      <c r="E25" s="125">
        <v>21.515000000000001</v>
      </c>
      <c r="F25" s="125">
        <v>151455</v>
      </c>
      <c r="G25" s="129"/>
      <c r="H25" s="129"/>
      <c r="I25" s="130"/>
      <c r="J25" s="41"/>
      <c r="K25" s="35"/>
      <c r="L25" s="114"/>
      <c r="M25" s="116"/>
      <c r="N25" s="116"/>
      <c r="O25" s="116"/>
      <c r="P25" s="42"/>
      <c r="Q25" s="42"/>
      <c r="R25" s="114"/>
      <c r="S25" s="114" t="s">
        <v>84</v>
      </c>
      <c r="T25" s="114" t="s">
        <v>85</v>
      </c>
      <c r="U25" s="115" t="s">
        <v>203</v>
      </c>
      <c r="V25" s="42">
        <v>4.0999999999999996</v>
      </c>
      <c r="W25" s="42" t="s">
        <v>2</v>
      </c>
      <c r="X25" s="114">
        <v>53304</v>
      </c>
      <c r="Y25" s="114"/>
      <c r="Z25" s="114"/>
      <c r="AA25" s="114"/>
      <c r="AB25" s="42"/>
      <c r="AC25" s="42"/>
      <c r="AD25" s="114"/>
      <c r="AE25" s="114"/>
      <c r="AF25" s="114"/>
      <c r="AG25" s="114"/>
      <c r="AH25" s="42"/>
      <c r="AI25" s="42"/>
      <c r="AJ25" s="114"/>
      <c r="AK25" s="114"/>
      <c r="AL25" s="114"/>
      <c r="AM25" s="115" t="s">
        <v>203</v>
      </c>
      <c r="AN25" s="42">
        <v>3.5</v>
      </c>
      <c r="AO25" s="42" t="s">
        <v>2</v>
      </c>
      <c r="AP25" s="114">
        <v>50000</v>
      </c>
      <c r="AQ25" s="122"/>
    </row>
    <row r="26" spans="1:43" x14ac:dyDescent="0.25">
      <c r="A26" s="116"/>
      <c r="B26" s="116"/>
      <c r="C26" s="134"/>
      <c r="D26" s="124"/>
      <c r="E26" s="125"/>
      <c r="F26" s="125"/>
      <c r="G26" s="129"/>
      <c r="H26" s="129"/>
      <c r="I26" s="130"/>
      <c r="J26" s="41"/>
      <c r="K26" s="35"/>
      <c r="L26" s="114"/>
      <c r="M26" s="116"/>
      <c r="N26" s="116"/>
      <c r="O26" s="116"/>
      <c r="P26" s="42"/>
      <c r="Q26" s="42"/>
      <c r="R26" s="114"/>
      <c r="S26" s="114"/>
      <c r="T26" s="114"/>
      <c r="U26" s="115"/>
      <c r="V26" s="42">
        <v>28700</v>
      </c>
      <c r="W26" s="42" t="s">
        <v>4</v>
      </c>
      <c r="X26" s="114"/>
      <c r="Y26" s="114"/>
      <c r="Z26" s="114"/>
      <c r="AA26" s="114"/>
      <c r="AB26" s="42"/>
      <c r="AC26" s="42"/>
      <c r="AD26" s="114"/>
      <c r="AE26" s="114"/>
      <c r="AF26" s="114"/>
      <c r="AG26" s="114"/>
      <c r="AH26" s="42"/>
      <c r="AI26" s="42"/>
      <c r="AJ26" s="114"/>
      <c r="AK26" s="114"/>
      <c r="AL26" s="114"/>
      <c r="AM26" s="115"/>
      <c r="AN26" s="42">
        <v>29750</v>
      </c>
      <c r="AO26" s="42" t="s">
        <v>53</v>
      </c>
      <c r="AP26" s="114"/>
      <c r="AQ26" s="122"/>
    </row>
    <row r="27" spans="1:43" ht="15" customHeight="1" x14ac:dyDescent="0.25">
      <c r="A27" s="116">
        <v>9</v>
      </c>
      <c r="B27" s="116">
        <v>795106</v>
      </c>
      <c r="C27" s="134" t="s">
        <v>86</v>
      </c>
      <c r="D27" s="124" t="s">
        <v>87</v>
      </c>
      <c r="E27" s="125">
        <v>147.63499999999999</v>
      </c>
      <c r="F27" s="125">
        <v>1160249</v>
      </c>
      <c r="G27" s="135" t="s">
        <v>219</v>
      </c>
      <c r="H27" s="135" t="s">
        <v>218</v>
      </c>
      <c r="I27" s="135" t="s">
        <v>203</v>
      </c>
      <c r="J27" s="135">
        <v>7.3</v>
      </c>
      <c r="K27" s="116" t="s">
        <v>2</v>
      </c>
      <c r="L27" s="114">
        <v>75400</v>
      </c>
      <c r="M27" s="116" t="s">
        <v>88</v>
      </c>
      <c r="N27" s="116" t="s">
        <v>89</v>
      </c>
      <c r="O27" s="130" t="s">
        <v>203</v>
      </c>
      <c r="P27" s="114">
        <f>3</f>
        <v>3</v>
      </c>
      <c r="Q27" s="114" t="s">
        <v>2</v>
      </c>
      <c r="R27" s="114">
        <v>43361.599999999999</v>
      </c>
      <c r="S27" s="114" t="s">
        <v>199</v>
      </c>
      <c r="T27" s="114" t="s">
        <v>200</v>
      </c>
      <c r="U27" s="115" t="s">
        <v>203</v>
      </c>
      <c r="V27" s="42">
        <v>12.6</v>
      </c>
      <c r="W27" s="42" t="s">
        <v>2</v>
      </c>
      <c r="X27" s="114">
        <v>170100</v>
      </c>
      <c r="Y27" s="114"/>
      <c r="Z27" s="114"/>
      <c r="AA27" s="114" t="s">
        <v>203</v>
      </c>
      <c r="AB27" s="114">
        <v>22</v>
      </c>
      <c r="AC27" s="114" t="s">
        <v>2</v>
      </c>
      <c r="AD27" s="114">
        <v>300000</v>
      </c>
      <c r="AE27" s="114"/>
      <c r="AF27" s="114"/>
      <c r="AG27" s="114" t="s">
        <v>203</v>
      </c>
      <c r="AH27" s="114">
        <v>22</v>
      </c>
      <c r="AI27" s="114" t="s">
        <v>2</v>
      </c>
      <c r="AJ27" s="114">
        <v>300000</v>
      </c>
      <c r="AK27" s="114"/>
      <c r="AL27" s="114"/>
      <c r="AM27" s="114" t="s">
        <v>203</v>
      </c>
      <c r="AN27" s="114">
        <v>12</v>
      </c>
      <c r="AO27" s="114" t="s">
        <v>2</v>
      </c>
      <c r="AP27" s="114">
        <v>150000</v>
      </c>
      <c r="AQ27" s="122"/>
    </row>
    <row r="28" spans="1:43" ht="50.25" customHeight="1" x14ac:dyDescent="0.25">
      <c r="A28" s="116"/>
      <c r="B28" s="116"/>
      <c r="C28" s="134"/>
      <c r="D28" s="124"/>
      <c r="E28" s="125"/>
      <c r="F28" s="125"/>
      <c r="G28" s="135"/>
      <c r="H28" s="135"/>
      <c r="I28" s="135"/>
      <c r="J28" s="135"/>
      <c r="K28" s="116"/>
      <c r="L28" s="114"/>
      <c r="M28" s="116"/>
      <c r="N28" s="116"/>
      <c r="O28" s="130"/>
      <c r="P28" s="114"/>
      <c r="Q28" s="114"/>
      <c r="R28" s="114"/>
      <c r="S28" s="114"/>
      <c r="T28" s="114"/>
      <c r="U28" s="115"/>
      <c r="V28" s="42">
        <v>56800</v>
      </c>
      <c r="W28" s="42" t="s">
        <v>4</v>
      </c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22"/>
    </row>
    <row r="29" spans="1:43" ht="21" customHeight="1" x14ac:dyDescent="0.25">
      <c r="A29" s="116"/>
      <c r="B29" s="116"/>
      <c r="C29" s="134"/>
      <c r="D29" s="124"/>
      <c r="E29" s="125"/>
      <c r="F29" s="125"/>
      <c r="G29" s="135"/>
      <c r="H29" s="135"/>
      <c r="I29" s="135"/>
      <c r="J29" s="135">
        <v>60316</v>
      </c>
      <c r="K29" s="116" t="s">
        <v>4</v>
      </c>
      <c r="L29" s="114"/>
      <c r="M29" s="116"/>
      <c r="N29" s="116"/>
      <c r="O29" s="130"/>
      <c r="P29" s="114">
        <v>24000</v>
      </c>
      <c r="Q29" s="114" t="s">
        <v>4</v>
      </c>
      <c r="R29" s="114"/>
      <c r="S29" s="136" t="s">
        <v>90</v>
      </c>
      <c r="T29" s="136" t="s">
        <v>91</v>
      </c>
      <c r="U29" s="137" t="s">
        <v>24</v>
      </c>
      <c r="V29" s="56">
        <v>1.302</v>
      </c>
      <c r="W29" s="42" t="s">
        <v>2</v>
      </c>
      <c r="X29" s="114">
        <v>66171.3</v>
      </c>
      <c r="Y29" s="114"/>
      <c r="Z29" s="114"/>
      <c r="AA29" s="114"/>
      <c r="AB29" s="114">
        <v>187000</v>
      </c>
      <c r="AC29" s="114" t="s">
        <v>4</v>
      </c>
      <c r="AD29" s="114"/>
      <c r="AE29" s="114"/>
      <c r="AF29" s="114"/>
      <c r="AG29" s="114"/>
      <c r="AH29" s="114">
        <v>176000</v>
      </c>
      <c r="AI29" s="114" t="s">
        <v>53</v>
      </c>
      <c r="AJ29" s="114"/>
      <c r="AK29" s="114"/>
      <c r="AL29" s="114"/>
      <c r="AM29" s="114"/>
      <c r="AN29" s="114">
        <v>96000</v>
      </c>
      <c r="AO29" s="114" t="s">
        <v>3</v>
      </c>
      <c r="AP29" s="114"/>
      <c r="AQ29" s="122"/>
    </row>
    <row r="30" spans="1:43" ht="19.5" customHeight="1" x14ac:dyDescent="0.25">
      <c r="A30" s="116"/>
      <c r="B30" s="116"/>
      <c r="C30" s="134"/>
      <c r="D30" s="124"/>
      <c r="E30" s="125"/>
      <c r="F30" s="125"/>
      <c r="G30" s="135"/>
      <c r="H30" s="135"/>
      <c r="I30" s="135"/>
      <c r="J30" s="135"/>
      <c r="K30" s="116"/>
      <c r="L30" s="114"/>
      <c r="M30" s="116"/>
      <c r="N30" s="116"/>
      <c r="O30" s="130"/>
      <c r="P30" s="114"/>
      <c r="Q30" s="114"/>
      <c r="R30" s="114"/>
      <c r="S30" s="136"/>
      <c r="T30" s="136"/>
      <c r="U30" s="137"/>
      <c r="V30" s="57">
        <v>9944.5</v>
      </c>
      <c r="W30" s="42" t="s">
        <v>4</v>
      </c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22"/>
    </row>
    <row r="31" spans="1:43" ht="15" customHeight="1" x14ac:dyDescent="0.25">
      <c r="A31" s="116">
        <v>10</v>
      </c>
      <c r="B31" s="116">
        <v>795091</v>
      </c>
      <c r="C31" s="134" t="s">
        <v>92</v>
      </c>
      <c r="D31" s="124" t="s">
        <v>93</v>
      </c>
      <c r="E31" s="125">
        <v>10.1</v>
      </c>
      <c r="F31" s="125">
        <v>46353</v>
      </c>
      <c r="G31" s="129" t="s">
        <v>212</v>
      </c>
      <c r="H31" s="129" t="s">
        <v>217</v>
      </c>
      <c r="I31" s="143" t="s">
        <v>203</v>
      </c>
      <c r="J31" s="98">
        <v>2.2000000000000002</v>
      </c>
      <c r="K31" s="98" t="s">
        <v>2</v>
      </c>
      <c r="L31" s="138">
        <v>23797.7</v>
      </c>
      <c r="M31" s="116"/>
      <c r="N31" s="116"/>
      <c r="O31" s="139"/>
      <c r="P31" s="42"/>
      <c r="Q31" s="42"/>
      <c r="R31" s="114"/>
      <c r="S31" s="114" t="s">
        <v>94</v>
      </c>
      <c r="T31" s="114" t="s">
        <v>95</v>
      </c>
      <c r="U31" s="115" t="s">
        <v>203</v>
      </c>
      <c r="V31" s="42">
        <v>2</v>
      </c>
      <c r="W31" s="42" t="s">
        <v>2</v>
      </c>
      <c r="X31" s="114">
        <v>27200</v>
      </c>
      <c r="Y31" s="114"/>
      <c r="Z31" s="114"/>
      <c r="AA31" s="114"/>
      <c r="AB31" s="42"/>
      <c r="AC31" s="42"/>
      <c r="AD31" s="114"/>
      <c r="AE31" s="114"/>
      <c r="AF31" s="114"/>
      <c r="AG31" s="114"/>
      <c r="AH31" s="42"/>
      <c r="AI31" s="42"/>
      <c r="AJ31" s="114"/>
      <c r="AK31" s="114"/>
      <c r="AL31" s="114"/>
      <c r="AM31" s="114"/>
      <c r="AN31" s="42"/>
      <c r="AO31" s="42"/>
      <c r="AP31" s="114"/>
      <c r="AQ31" s="122"/>
    </row>
    <row r="32" spans="1:43" x14ac:dyDescent="0.25">
      <c r="A32" s="116"/>
      <c r="B32" s="116"/>
      <c r="C32" s="134"/>
      <c r="D32" s="124"/>
      <c r="E32" s="125"/>
      <c r="F32" s="125"/>
      <c r="G32" s="129"/>
      <c r="H32" s="129"/>
      <c r="I32" s="143"/>
      <c r="J32" s="98">
        <v>14960</v>
      </c>
      <c r="K32" s="98" t="s">
        <v>3</v>
      </c>
      <c r="L32" s="138"/>
      <c r="M32" s="116"/>
      <c r="N32" s="116"/>
      <c r="O32" s="140"/>
      <c r="P32" s="42"/>
      <c r="Q32" s="42"/>
      <c r="R32" s="114"/>
      <c r="S32" s="114"/>
      <c r="T32" s="114"/>
      <c r="U32" s="115"/>
      <c r="V32" s="42">
        <v>14000</v>
      </c>
      <c r="W32" s="42" t="s">
        <v>4</v>
      </c>
      <c r="X32" s="114"/>
      <c r="Y32" s="114"/>
      <c r="Z32" s="114"/>
      <c r="AA32" s="114"/>
      <c r="AB32" s="42"/>
      <c r="AC32" s="42"/>
      <c r="AD32" s="114"/>
      <c r="AE32" s="114"/>
      <c r="AF32" s="114"/>
      <c r="AG32" s="114"/>
      <c r="AH32" s="42"/>
      <c r="AI32" s="42"/>
      <c r="AJ32" s="114"/>
      <c r="AK32" s="114"/>
      <c r="AL32" s="114"/>
      <c r="AM32" s="114"/>
      <c r="AN32" s="42"/>
      <c r="AO32" s="42"/>
      <c r="AP32" s="114"/>
      <c r="AQ32" s="122"/>
    </row>
    <row r="33" spans="1:43" ht="15" customHeight="1" x14ac:dyDescent="0.25">
      <c r="A33" s="116">
        <v>11</v>
      </c>
      <c r="B33" s="116">
        <v>795073</v>
      </c>
      <c r="C33" s="134" t="s">
        <v>96</v>
      </c>
      <c r="D33" s="124" t="s">
        <v>97</v>
      </c>
      <c r="E33" s="125">
        <v>75.156000000000006</v>
      </c>
      <c r="F33" s="125">
        <v>639571</v>
      </c>
      <c r="G33" s="142" t="s">
        <v>205</v>
      </c>
      <c r="H33" s="142" t="s">
        <v>206</v>
      </c>
      <c r="I33" s="146" t="s">
        <v>203</v>
      </c>
      <c r="J33" s="76">
        <v>1</v>
      </c>
      <c r="K33" s="77" t="s">
        <v>2</v>
      </c>
      <c r="L33" s="141">
        <v>15000</v>
      </c>
      <c r="M33" s="142"/>
      <c r="N33" s="142"/>
      <c r="O33" s="146"/>
      <c r="P33" s="141"/>
      <c r="Q33" s="142"/>
      <c r="R33" s="141"/>
      <c r="S33" s="147" t="s">
        <v>98</v>
      </c>
      <c r="T33" s="114" t="s">
        <v>99</v>
      </c>
      <c r="U33" s="115" t="s">
        <v>203</v>
      </c>
      <c r="V33" s="42">
        <f>5.4</f>
        <v>5.4</v>
      </c>
      <c r="W33" s="42" t="s">
        <v>2</v>
      </c>
      <c r="X33" s="114">
        <f>72760</f>
        <v>72760</v>
      </c>
      <c r="Y33" s="114"/>
      <c r="Z33" s="114"/>
      <c r="AA33" s="114"/>
      <c r="AB33" s="42"/>
      <c r="AC33" s="42"/>
      <c r="AD33" s="114"/>
      <c r="AE33" s="114"/>
      <c r="AF33" s="114"/>
      <c r="AG33" s="114"/>
      <c r="AH33" s="42"/>
      <c r="AI33" s="42"/>
      <c r="AJ33" s="114"/>
      <c r="AK33" s="114"/>
      <c r="AL33" s="114"/>
      <c r="AM33" s="144" t="s">
        <v>203</v>
      </c>
      <c r="AN33" s="83">
        <v>6</v>
      </c>
      <c r="AO33" s="75" t="s">
        <v>2</v>
      </c>
      <c r="AP33" s="148">
        <v>80000</v>
      </c>
      <c r="AQ33" s="122"/>
    </row>
    <row r="34" spans="1:43" ht="34.5" customHeight="1" x14ac:dyDescent="0.25">
      <c r="A34" s="116"/>
      <c r="B34" s="116"/>
      <c r="C34" s="134"/>
      <c r="D34" s="124"/>
      <c r="E34" s="125"/>
      <c r="F34" s="125"/>
      <c r="G34" s="142"/>
      <c r="H34" s="142"/>
      <c r="I34" s="146"/>
      <c r="J34" s="76">
        <v>8000</v>
      </c>
      <c r="K34" s="77" t="s">
        <v>4</v>
      </c>
      <c r="L34" s="141"/>
      <c r="M34" s="142"/>
      <c r="N34" s="142"/>
      <c r="O34" s="146"/>
      <c r="P34" s="141"/>
      <c r="Q34" s="142"/>
      <c r="R34" s="141"/>
      <c r="S34" s="147"/>
      <c r="T34" s="114"/>
      <c r="U34" s="115"/>
      <c r="V34" s="42">
        <v>40500</v>
      </c>
      <c r="W34" s="42" t="s">
        <v>4</v>
      </c>
      <c r="X34" s="114"/>
      <c r="Y34" s="114"/>
      <c r="Z34" s="114"/>
      <c r="AA34" s="114"/>
      <c r="AB34" s="42"/>
      <c r="AC34" s="42"/>
      <c r="AD34" s="114"/>
      <c r="AE34" s="114"/>
      <c r="AF34" s="114"/>
      <c r="AG34" s="114"/>
      <c r="AH34" s="42"/>
      <c r="AI34" s="42"/>
      <c r="AJ34" s="114"/>
      <c r="AK34" s="114"/>
      <c r="AL34" s="114"/>
      <c r="AM34" s="145"/>
      <c r="AN34" s="83">
        <v>48000</v>
      </c>
      <c r="AO34" s="75" t="s">
        <v>53</v>
      </c>
      <c r="AP34" s="149"/>
      <c r="AQ34" s="122"/>
    </row>
    <row r="35" spans="1:43" x14ac:dyDescent="0.25">
      <c r="A35" s="116">
        <v>12</v>
      </c>
      <c r="B35" s="116">
        <v>795074</v>
      </c>
      <c r="C35" s="134" t="s">
        <v>100</v>
      </c>
      <c r="D35" s="124" t="s">
        <v>101</v>
      </c>
      <c r="E35" s="125">
        <v>117.604</v>
      </c>
      <c r="F35" s="125">
        <v>704283</v>
      </c>
      <c r="G35" s="129"/>
      <c r="H35" s="129"/>
      <c r="I35" s="130"/>
      <c r="J35" s="41"/>
      <c r="K35" s="35"/>
      <c r="L35" s="114"/>
      <c r="M35" s="116"/>
      <c r="N35" s="116"/>
      <c r="O35" s="130"/>
      <c r="P35" s="42"/>
      <c r="Q35" s="42"/>
      <c r="R35" s="114"/>
      <c r="S35" s="114" t="s">
        <v>102</v>
      </c>
      <c r="T35" s="114" t="s">
        <v>103</v>
      </c>
      <c r="U35" s="115" t="s">
        <v>203</v>
      </c>
      <c r="V35" s="42">
        <f>6+2</f>
        <v>8</v>
      </c>
      <c r="W35" s="42" t="s">
        <v>2</v>
      </c>
      <c r="X35" s="114">
        <f>81300+27000</f>
        <v>108300</v>
      </c>
      <c r="Y35" s="114"/>
      <c r="Z35" s="114"/>
      <c r="AA35" s="115" t="s">
        <v>203</v>
      </c>
      <c r="AB35" s="42">
        <v>22</v>
      </c>
      <c r="AC35" s="42" t="s">
        <v>2</v>
      </c>
      <c r="AD35" s="114">
        <v>300000</v>
      </c>
      <c r="AE35" s="114"/>
      <c r="AF35" s="114"/>
      <c r="AG35" s="115" t="s">
        <v>203</v>
      </c>
      <c r="AH35" s="42">
        <v>3.7</v>
      </c>
      <c r="AI35" s="42" t="s">
        <v>2</v>
      </c>
      <c r="AJ35" s="114">
        <v>50000</v>
      </c>
      <c r="AK35" s="114"/>
      <c r="AL35" s="114"/>
      <c r="AM35" s="114"/>
      <c r="AN35" s="42"/>
      <c r="AO35" s="42"/>
      <c r="AP35" s="114"/>
      <c r="AQ35" s="122"/>
    </row>
    <row r="36" spans="1:43" x14ac:dyDescent="0.25">
      <c r="A36" s="116"/>
      <c r="B36" s="116"/>
      <c r="C36" s="134"/>
      <c r="D36" s="124"/>
      <c r="E36" s="125"/>
      <c r="F36" s="125"/>
      <c r="G36" s="129"/>
      <c r="H36" s="129"/>
      <c r="I36" s="130"/>
      <c r="J36" s="41"/>
      <c r="K36" s="35"/>
      <c r="L36" s="114"/>
      <c r="M36" s="116"/>
      <c r="N36" s="116"/>
      <c r="O36" s="130"/>
      <c r="P36" s="42"/>
      <c r="Q36" s="42"/>
      <c r="R36" s="114"/>
      <c r="S36" s="114"/>
      <c r="T36" s="114"/>
      <c r="U36" s="115"/>
      <c r="V36" s="42">
        <v>68000</v>
      </c>
      <c r="W36" s="42" t="s">
        <v>4</v>
      </c>
      <c r="X36" s="114"/>
      <c r="Y36" s="114"/>
      <c r="Z36" s="114"/>
      <c r="AA36" s="115"/>
      <c r="AB36" s="42">
        <v>187000</v>
      </c>
      <c r="AC36" s="42" t="s">
        <v>4</v>
      </c>
      <c r="AD36" s="114"/>
      <c r="AE36" s="114"/>
      <c r="AF36" s="114"/>
      <c r="AG36" s="115"/>
      <c r="AH36" s="42">
        <v>31450</v>
      </c>
      <c r="AI36" s="42" t="s">
        <v>53</v>
      </c>
      <c r="AJ36" s="114"/>
      <c r="AK36" s="114"/>
      <c r="AL36" s="114"/>
      <c r="AM36" s="114"/>
      <c r="AN36" s="42"/>
      <c r="AO36" s="42"/>
      <c r="AP36" s="114"/>
      <c r="AQ36" s="122"/>
    </row>
    <row r="37" spans="1:43" ht="15" customHeight="1" x14ac:dyDescent="0.25">
      <c r="A37" s="116">
        <v>13</v>
      </c>
      <c r="B37" s="116">
        <v>795119</v>
      </c>
      <c r="C37" s="134" t="s">
        <v>104</v>
      </c>
      <c r="D37" s="124" t="s">
        <v>105</v>
      </c>
      <c r="E37" s="125">
        <v>21.379000000000001</v>
      </c>
      <c r="F37" s="125">
        <v>302179</v>
      </c>
      <c r="G37" s="129" t="s">
        <v>106</v>
      </c>
      <c r="H37" s="129" t="s">
        <v>106</v>
      </c>
      <c r="I37" s="128" t="s">
        <v>203</v>
      </c>
      <c r="J37" s="41">
        <v>1.51</v>
      </c>
      <c r="K37" s="35" t="s">
        <v>2</v>
      </c>
      <c r="L37" s="114"/>
      <c r="M37" s="116" t="s">
        <v>107</v>
      </c>
      <c r="N37" s="116" t="s">
        <v>108</v>
      </c>
      <c r="O37" s="128" t="s">
        <v>203</v>
      </c>
      <c r="P37" s="42">
        <v>3.6</v>
      </c>
      <c r="Q37" s="42" t="s">
        <v>2</v>
      </c>
      <c r="R37" s="114"/>
      <c r="S37" s="114" t="s">
        <v>109</v>
      </c>
      <c r="T37" s="114" t="s">
        <v>110</v>
      </c>
      <c r="U37" s="115" t="s">
        <v>203</v>
      </c>
      <c r="V37" s="42">
        <v>6</v>
      </c>
      <c r="W37" s="42" t="s">
        <v>2</v>
      </c>
      <c r="X37" s="114">
        <v>27200</v>
      </c>
      <c r="Y37" s="150" t="s">
        <v>209</v>
      </c>
      <c r="Z37" s="150" t="s">
        <v>210</v>
      </c>
      <c r="AA37" s="115" t="s">
        <v>203</v>
      </c>
      <c r="AB37" s="75">
        <v>7.68</v>
      </c>
      <c r="AC37" s="75" t="s">
        <v>2</v>
      </c>
      <c r="AD37" s="150"/>
      <c r="AE37" s="131"/>
      <c r="AF37" s="131"/>
      <c r="AG37" s="115" t="s">
        <v>203</v>
      </c>
      <c r="AH37" s="42">
        <v>7.4</v>
      </c>
      <c r="AI37" s="42" t="s">
        <v>2</v>
      </c>
      <c r="AJ37" s="114">
        <v>20000</v>
      </c>
      <c r="AK37" s="114"/>
      <c r="AL37" s="114"/>
      <c r="AM37" s="115" t="s">
        <v>203</v>
      </c>
      <c r="AN37" s="52">
        <v>7</v>
      </c>
      <c r="AO37" s="42" t="s">
        <v>2</v>
      </c>
      <c r="AP37" s="114">
        <v>20000</v>
      </c>
      <c r="AQ37" s="122"/>
    </row>
    <row r="38" spans="1:43" ht="36" customHeight="1" x14ac:dyDescent="0.25">
      <c r="A38" s="116"/>
      <c r="B38" s="116"/>
      <c r="C38" s="134"/>
      <c r="D38" s="124"/>
      <c r="E38" s="125"/>
      <c r="F38" s="125"/>
      <c r="G38" s="129"/>
      <c r="H38" s="129"/>
      <c r="I38" s="128"/>
      <c r="J38" s="41">
        <v>10570</v>
      </c>
      <c r="K38" s="35" t="s">
        <v>3</v>
      </c>
      <c r="L38" s="114"/>
      <c r="M38" s="116"/>
      <c r="N38" s="116"/>
      <c r="O38" s="128"/>
      <c r="P38" s="42">
        <v>36000</v>
      </c>
      <c r="Q38" s="42" t="s">
        <v>4</v>
      </c>
      <c r="R38" s="114"/>
      <c r="S38" s="114"/>
      <c r="T38" s="114"/>
      <c r="U38" s="115"/>
      <c r="V38" s="42">
        <v>56000</v>
      </c>
      <c r="W38" s="42" t="s">
        <v>4</v>
      </c>
      <c r="X38" s="114"/>
      <c r="Y38" s="151"/>
      <c r="Z38" s="151"/>
      <c r="AA38" s="115"/>
      <c r="AB38" s="75">
        <v>76800</v>
      </c>
      <c r="AC38" s="75" t="s">
        <v>3</v>
      </c>
      <c r="AD38" s="151"/>
      <c r="AE38" s="132"/>
      <c r="AF38" s="132"/>
      <c r="AG38" s="115"/>
      <c r="AH38" s="42">
        <v>111000</v>
      </c>
      <c r="AI38" s="42" t="s">
        <v>53</v>
      </c>
      <c r="AJ38" s="114"/>
      <c r="AK38" s="114"/>
      <c r="AL38" s="114"/>
      <c r="AM38" s="115"/>
      <c r="AN38" s="52">
        <v>105000</v>
      </c>
      <c r="AO38" s="42" t="s">
        <v>53</v>
      </c>
      <c r="AP38" s="114"/>
      <c r="AQ38" s="122"/>
    </row>
    <row r="39" spans="1:43" x14ac:dyDescent="0.25">
      <c r="A39" s="116">
        <v>14</v>
      </c>
      <c r="B39" s="116">
        <v>795120</v>
      </c>
      <c r="C39" s="133" t="s">
        <v>111</v>
      </c>
      <c r="D39" s="124" t="s">
        <v>112</v>
      </c>
      <c r="E39" s="125">
        <v>98.02</v>
      </c>
      <c r="F39" s="125">
        <v>619259</v>
      </c>
      <c r="G39" s="129"/>
      <c r="H39" s="129"/>
      <c r="I39" s="130"/>
      <c r="J39" s="41"/>
      <c r="K39" s="35"/>
      <c r="L39" s="114"/>
      <c r="M39" s="116"/>
      <c r="N39" s="116"/>
      <c r="O39" s="116"/>
      <c r="P39" s="42"/>
      <c r="Q39" s="42"/>
      <c r="R39" s="114"/>
      <c r="S39" s="114"/>
      <c r="T39" s="114"/>
      <c r="U39" s="114"/>
      <c r="V39" s="42"/>
      <c r="W39" s="42"/>
      <c r="X39" s="114"/>
      <c r="Y39" s="114"/>
      <c r="Z39" s="114"/>
      <c r="AA39" s="115" t="s">
        <v>203</v>
      </c>
      <c r="AB39" s="42">
        <v>36.9</v>
      </c>
      <c r="AC39" s="42" t="s">
        <v>2</v>
      </c>
      <c r="AD39" s="114">
        <v>522110</v>
      </c>
      <c r="AE39" s="114"/>
      <c r="AF39" s="114"/>
      <c r="AG39" s="115" t="s">
        <v>203</v>
      </c>
      <c r="AH39" s="42">
        <v>3.7</v>
      </c>
      <c r="AI39" s="42" t="s">
        <v>2</v>
      </c>
      <c r="AJ39" s="114">
        <v>50000</v>
      </c>
      <c r="AK39" s="114"/>
      <c r="AL39" s="114"/>
      <c r="AM39" s="114"/>
      <c r="AN39" s="42"/>
      <c r="AO39" s="42"/>
      <c r="AP39" s="114"/>
      <c r="AQ39" s="122"/>
    </row>
    <row r="40" spans="1:43" x14ac:dyDescent="0.25">
      <c r="A40" s="116"/>
      <c r="B40" s="116"/>
      <c r="C40" s="133"/>
      <c r="D40" s="124"/>
      <c r="E40" s="125"/>
      <c r="F40" s="125"/>
      <c r="G40" s="129"/>
      <c r="H40" s="129"/>
      <c r="I40" s="130"/>
      <c r="J40" s="41"/>
      <c r="K40" s="35"/>
      <c r="L40" s="114"/>
      <c r="M40" s="116"/>
      <c r="N40" s="116"/>
      <c r="O40" s="116"/>
      <c r="P40" s="42"/>
      <c r="Q40" s="42"/>
      <c r="R40" s="114"/>
      <c r="S40" s="114"/>
      <c r="T40" s="114"/>
      <c r="U40" s="114"/>
      <c r="V40" s="42"/>
      <c r="W40" s="42"/>
      <c r="X40" s="114"/>
      <c r="Y40" s="114"/>
      <c r="Z40" s="114"/>
      <c r="AA40" s="115"/>
      <c r="AB40" s="42">
        <v>314450</v>
      </c>
      <c r="AC40" s="42" t="s">
        <v>4</v>
      </c>
      <c r="AD40" s="114"/>
      <c r="AE40" s="114"/>
      <c r="AF40" s="114"/>
      <c r="AG40" s="115"/>
      <c r="AH40" s="42">
        <v>29600</v>
      </c>
      <c r="AI40" s="42" t="s">
        <v>53</v>
      </c>
      <c r="AJ40" s="114"/>
      <c r="AK40" s="114"/>
      <c r="AL40" s="114"/>
      <c r="AM40" s="114"/>
      <c r="AN40" s="42"/>
      <c r="AO40" s="42"/>
      <c r="AP40" s="114"/>
      <c r="AQ40" s="122"/>
    </row>
    <row r="41" spans="1:43" x14ac:dyDescent="0.25">
      <c r="A41" s="116">
        <v>15</v>
      </c>
      <c r="B41" s="116">
        <v>795102</v>
      </c>
      <c r="C41" s="134" t="s">
        <v>113</v>
      </c>
      <c r="D41" s="124" t="s">
        <v>114</v>
      </c>
      <c r="E41" s="125">
        <v>14.744</v>
      </c>
      <c r="F41" s="125">
        <v>97015</v>
      </c>
      <c r="G41" s="129"/>
      <c r="H41" s="129"/>
      <c r="I41" s="130"/>
      <c r="J41" s="41"/>
      <c r="K41" s="35"/>
      <c r="L41" s="114"/>
      <c r="M41" s="116"/>
      <c r="N41" s="116"/>
      <c r="O41" s="116"/>
      <c r="P41" s="42"/>
      <c r="Q41" s="42"/>
      <c r="R41" s="114"/>
      <c r="S41" s="114"/>
      <c r="T41" s="114"/>
      <c r="U41" s="114"/>
      <c r="V41" s="42"/>
      <c r="W41" s="42"/>
      <c r="X41" s="114"/>
      <c r="Y41" s="114"/>
      <c r="Z41" s="114"/>
      <c r="AA41" s="115" t="s">
        <v>203</v>
      </c>
      <c r="AB41" s="42">
        <v>5</v>
      </c>
      <c r="AC41" s="42" t="s">
        <v>2</v>
      </c>
      <c r="AD41" s="114">
        <v>70161</v>
      </c>
      <c r="AE41" s="114"/>
      <c r="AF41" s="114"/>
      <c r="AG41" s="115" t="s">
        <v>203</v>
      </c>
      <c r="AH41" s="42">
        <v>3.7</v>
      </c>
      <c r="AI41" s="42" t="s">
        <v>2</v>
      </c>
      <c r="AJ41" s="114">
        <v>50000</v>
      </c>
      <c r="AK41" s="114"/>
      <c r="AL41" s="114"/>
      <c r="AM41" s="114"/>
      <c r="AN41" s="42"/>
      <c r="AO41" s="42"/>
      <c r="AP41" s="114"/>
      <c r="AQ41" s="122"/>
    </row>
    <row r="42" spans="1:43" x14ac:dyDescent="0.25">
      <c r="A42" s="116"/>
      <c r="B42" s="116"/>
      <c r="C42" s="134"/>
      <c r="D42" s="124"/>
      <c r="E42" s="125"/>
      <c r="F42" s="125"/>
      <c r="G42" s="129"/>
      <c r="H42" s="129"/>
      <c r="I42" s="130"/>
      <c r="J42" s="41"/>
      <c r="K42" s="35"/>
      <c r="L42" s="114"/>
      <c r="M42" s="116"/>
      <c r="N42" s="116"/>
      <c r="O42" s="116"/>
      <c r="P42" s="42"/>
      <c r="Q42" s="42"/>
      <c r="R42" s="114"/>
      <c r="S42" s="114"/>
      <c r="T42" s="114"/>
      <c r="U42" s="114"/>
      <c r="V42" s="42"/>
      <c r="W42" s="42"/>
      <c r="X42" s="114"/>
      <c r="Y42" s="114"/>
      <c r="Z42" s="114"/>
      <c r="AA42" s="115"/>
      <c r="AB42" s="42">
        <v>40000</v>
      </c>
      <c r="AC42" s="42" t="s">
        <v>4</v>
      </c>
      <c r="AD42" s="114"/>
      <c r="AE42" s="114"/>
      <c r="AF42" s="114"/>
      <c r="AG42" s="115"/>
      <c r="AH42" s="42">
        <v>29600</v>
      </c>
      <c r="AI42" s="42" t="s">
        <v>53</v>
      </c>
      <c r="AJ42" s="114"/>
      <c r="AK42" s="114"/>
      <c r="AL42" s="114"/>
      <c r="AM42" s="114"/>
      <c r="AN42" s="42"/>
      <c r="AO42" s="42"/>
      <c r="AP42" s="114"/>
      <c r="AQ42" s="122"/>
    </row>
    <row r="43" spans="1:43" x14ac:dyDescent="0.25">
      <c r="A43" s="116">
        <v>16</v>
      </c>
      <c r="B43" s="116">
        <v>795122</v>
      </c>
      <c r="C43" s="152" t="s">
        <v>115</v>
      </c>
      <c r="D43" s="124" t="s">
        <v>116</v>
      </c>
      <c r="E43" s="125">
        <v>83.753</v>
      </c>
      <c r="F43" s="125">
        <v>527644</v>
      </c>
      <c r="G43" s="153"/>
      <c r="H43" s="153"/>
      <c r="I43" s="143" t="s">
        <v>25</v>
      </c>
      <c r="J43" s="36"/>
      <c r="K43" s="36" t="s">
        <v>2</v>
      </c>
      <c r="L43" s="138">
        <v>340000</v>
      </c>
      <c r="M43" s="116"/>
      <c r="N43" s="116"/>
      <c r="O43" s="143" t="s">
        <v>25</v>
      </c>
      <c r="P43" s="42"/>
      <c r="Q43" s="56" t="s">
        <v>2</v>
      </c>
      <c r="R43" s="114">
        <v>300000</v>
      </c>
      <c r="S43" s="114"/>
      <c r="T43" s="114"/>
      <c r="U43" s="137" t="s">
        <v>25</v>
      </c>
      <c r="V43" s="42">
        <v>26.63</v>
      </c>
      <c r="W43" s="56" t="s">
        <v>2</v>
      </c>
      <c r="X43" s="114">
        <v>455975.3</v>
      </c>
      <c r="Y43" s="114"/>
      <c r="Z43" s="114"/>
      <c r="AA43" s="114"/>
      <c r="AB43" s="42"/>
      <c r="AC43" s="42"/>
      <c r="AD43" s="114"/>
      <c r="AE43" s="114"/>
      <c r="AF43" s="114"/>
      <c r="AG43" s="115" t="s">
        <v>203</v>
      </c>
      <c r="AH43" s="42">
        <v>3.7</v>
      </c>
      <c r="AI43" s="42" t="s">
        <v>2</v>
      </c>
      <c r="AJ43" s="114">
        <v>50000</v>
      </c>
      <c r="AK43" s="114"/>
      <c r="AL43" s="114"/>
      <c r="AM43" s="114"/>
      <c r="AN43" s="42"/>
      <c r="AO43" s="42"/>
      <c r="AP43" s="114"/>
      <c r="AQ43" s="122"/>
    </row>
    <row r="44" spans="1:43" ht="60.75" customHeight="1" x14ac:dyDescent="0.25">
      <c r="A44" s="116"/>
      <c r="B44" s="116"/>
      <c r="C44" s="152"/>
      <c r="D44" s="124"/>
      <c r="E44" s="125"/>
      <c r="F44" s="125"/>
      <c r="G44" s="153"/>
      <c r="H44" s="153"/>
      <c r="I44" s="143"/>
      <c r="J44" s="36"/>
      <c r="K44" s="36" t="s">
        <v>3</v>
      </c>
      <c r="L44" s="138"/>
      <c r="M44" s="116"/>
      <c r="N44" s="116"/>
      <c r="O44" s="143"/>
      <c r="P44" s="42"/>
      <c r="Q44" s="56" t="s">
        <v>3</v>
      </c>
      <c r="R44" s="114"/>
      <c r="S44" s="114"/>
      <c r="T44" s="114"/>
      <c r="U44" s="137"/>
      <c r="V44" s="42">
        <v>266300</v>
      </c>
      <c r="W44" s="56" t="s">
        <v>3</v>
      </c>
      <c r="X44" s="114"/>
      <c r="Y44" s="114"/>
      <c r="Z44" s="114"/>
      <c r="AA44" s="114"/>
      <c r="AB44" s="42"/>
      <c r="AC44" s="42"/>
      <c r="AD44" s="114"/>
      <c r="AE44" s="114"/>
      <c r="AF44" s="114"/>
      <c r="AG44" s="115"/>
      <c r="AH44" s="42">
        <v>29600</v>
      </c>
      <c r="AI44" s="42" t="s">
        <v>53</v>
      </c>
      <c r="AJ44" s="114"/>
      <c r="AK44" s="114"/>
      <c r="AL44" s="114"/>
      <c r="AM44" s="114"/>
      <c r="AN44" s="42"/>
      <c r="AO44" s="42"/>
      <c r="AP44" s="114"/>
      <c r="AQ44" s="122"/>
    </row>
    <row r="45" spans="1:43" ht="15" customHeight="1" x14ac:dyDescent="0.25">
      <c r="A45" s="116">
        <v>17</v>
      </c>
      <c r="B45" s="116">
        <v>795092</v>
      </c>
      <c r="C45" s="152" t="s">
        <v>117</v>
      </c>
      <c r="D45" s="124" t="s">
        <v>118</v>
      </c>
      <c r="E45" s="125">
        <v>18.3</v>
      </c>
      <c r="F45" s="125">
        <v>122451</v>
      </c>
      <c r="G45" s="129"/>
      <c r="H45" s="129"/>
      <c r="I45" s="130"/>
      <c r="J45" s="41"/>
      <c r="K45" s="35"/>
      <c r="L45" s="114"/>
      <c r="M45" s="116"/>
      <c r="N45" s="116"/>
      <c r="O45" s="116"/>
      <c r="P45" s="42"/>
      <c r="Q45" s="42"/>
      <c r="R45" s="114"/>
      <c r="S45" s="114" t="s">
        <v>119</v>
      </c>
      <c r="T45" s="114" t="s">
        <v>120</v>
      </c>
      <c r="U45" s="115" t="s">
        <v>203</v>
      </c>
      <c r="V45" s="42">
        <v>4</v>
      </c>
      <c r="W45" s="42" t="s">
        <v>2</v>
      </c>
      <c r="X45" s="114">
        <v>51997.4</v>
      </c>
      <c r="Y45" s="114"/>
      <c r="Z45" s="114"/>
      <c r="AA45" s="114"/>
      <c r="AB45" s="42"/>
      <c r="AC45" s="42"/>
      <c r="AD45" s="114"/>
      <c r="AE45" s="114"/>
      <c r="AF45" s="114"/>
      <c r="AG45" s="115" t="s">
        <v>203</v>
      </c>
      <c r="AH45" s="83">
        <v>6</v>
      </c>
      <c r="AI45" s="81" t="s">
        <v>2</v>
      </c>
      <c r="AJ45" s="148">
        <v>80000</v>
      </c>
      <c r="AK45" s="114"/>
      <c r="AL45" s="114"/>
      <c r="AM45" s="115" t="s">
        <v>203</v>
      </c>
      <c r="AN45" s="42">
        <v>1.3</v>
      </c>
      <c r="AO45" s="42" t="s">
        <v>2</v>
      </c>
      <c r="AP45" s="114">
        <v>20000</v>
      </c>
      <c r="AQ45" s="122"/>
    </row>
    <row r="46" spans="1:43" x14ac:dyDescent="0.25">
      <c r="A46" s="116"/>
      <c r="B46" s="116"/>
      <c r="C46" s="152"/>
      <c r="D46" s="124"/>
      <c r="E46" s="125"/>
      <c r="F46" s="125"/>
      <c r="G46" s="129"/>
      <c r="H46" s="129"/>
      <c r="I46" s="130"/>
      <c r="J46" s="41"/>
      <c r="K46" s="35"/>
      <c r="L46" s="114"/>
      <c r="M46" s="116"/>
      <c r="N46" s="116"/>
      <c r="O46" s="116"/>
      <c r="P46" s="42"/>
      <c r="Q46" s="42"/>
      <c r="R46" s="114"/>
      <c r="S46" s="114"/>
      <c r="T46" s="114"/>
      <c r="U46" s="115"/>
      <c r="V46" s="42">
        <v>28000</v>
      </c>
      <c r="W46" s="42" t="s">
        <v>4</v>
      </c>
      <c r="X46" s="114"/>
      <c r="Y46" s="114"/>
      <c r="Z46" s="114"/>
      <c r="AA46" s="114"/>
      <c r="AB46" s="42"/>
      <c r="AC46" s="42"/>
      <c r="AD46" s="114"/>
      <c r="AE46" s="114"/>
      <c r="AF46" s="114"/>
      <c r="AG46" s="115"/>
      <c r="AH46" s="83">
        <v>48000</v>
      </c>
      <c r="AI46" s="81" t="s">
        <v>53</v>
      </c>
      <c r="AJ46" s="149"/>
      <c r="AK46" s="114"/>
      <c r="AL46" s="114"/>
      <c r="AM46" s="115"/>
      <c r="AN46" s="42">
        <v>10400</v>
      </c>
      <c r="AO46" s="42" t="s">
        <v>53</v>
      </c>
      <c r="AP46" s="114"/>
      <c r="AQ46" s="122"/>
    </row>
    <row r="47" spans="1:43" x14ac:dyDescent="0.25">
      <c r="A47" s="116">
        <v>18</v>
      </c>
      <c r="B47" s="116">
        <v>795093</v>
      </c>
      <c r="C47" s="152" t="s">
        <v>121</v>
      </c>
      <c r="D47" s="124" t="s">
        <v>122</v>
      </c>
      <c r="E47" s="125">
        <v>43.131</v>
      </c>
      <c r="F47" s="125">
        <v>264481</v>
      </c>
      <c r="G47" s="129"/>
      <c r="H47" s="129"/>
      <c r="I47" s="130"/>
      <c r="J47" s="41"/>
      <c r="K47" s="35"/>
      <c r="L47" s="114"/>
      <c r="M47" s="116"/>
      <c r="N47" s="116"/>
      <c r="O47" s="116"/>
      <c r="P47" s="42"/>
      <c r="Q47" s="42"/>
      <c r="R47" s="114"/>
      <c r="S47" s="114"/>
      <c r="T47" s="114"/>
      <c r="U47" s="114"/>
      <c r="V47" s="42"/>
      <c r="W47" s="42"/>
      <c r="X47" s="114"/>
      <c r="Y47" s="114"/>
      <c r="Z47" s="114"/>
      <c r="AA47" s="115" t="s">
        <v>203</v>
      </c>
      <c r="AB47" s="42">
        <v>25</v>
      </c>
      <c r="AC47" s="42" t="s">
        <v>2</v>
      </c>
      <c r="AD47" s="114">
        <v>350809</v>
      </c>
      <c r="AE47" s="114"/>
      <c r="AF47" s="114"/>
      <c r="AG47" s="115" t="s">
        <v>203</v>
      </c>
      <c r="AH47" s="42">
        <v>1.5</v>
      </c>
      <c r="AI47" s="42" t="s">
        <v>2</v>
      </c>
      <c r="AJ47" s="114">
        <v>20000</v>
      </c>
      <c r="AK47" s="114"/>
      <c r="AL47" s="114"/>
      <c r="AM47" s="114"/>
      <c r="AN47" s="42"/>
      <c r="AO47" s="42"/>
      <c r="AP47" s="114"/>
      <c r="AQ47" s="122"/>
    </row>
    <row r="48" spans="1:43" x14ac:dyDescent="0.25">
      <c r="A48" s="116"/>
      <c r="B48" s="116"/>
      <c r="C48" s="152"/>
      <c r="D48" s="124"/>
      <c r="E48" s="125"/>
      <c r="F48" s="125"/>
      <c r="G48" s="129"/>
      <c r="H48" s="129"/>
      <c r="I48" s="130"/>
      <c r="J48" s="41"/>
      <c r="K48" s="35"/>
      <c r="L48" s="114"/>
      <c r="M48" s="116"/>
      <c r="N48" s="116"/>
      <c r="O48" s="116"/>
      <c r="P48" s="42"/>
      <c r="Q48" s="42"/>
      <c r="R48" s="114"/>
      <c r="S48" s="114"/>
      <c r="T48" s="114"/>
      <c r="U48" s="114"/>
      <c r="V48" s="42"/>
      <c r="W48" s="42"/>
      <c r="X48" s="114"/>
      <c r="Y48" s="114"/>
      <c r="Z48" s="114"/>
      <c r="AA48" s="115"/>
      <c r="AB48" s="42">
        <v>200000</v>
      </c>
      <c r="AC48" s="42" t="s">
        <v>4</v>
      </c>
      <c r="AD48" s="114"/>
      <c r="AE48" s="114"/>
      <c r="AF48" s="114"/>
      <c r="AG48" s="115"/>
      <c r="AH48" s="42">
        <v>12000</v>
      </c>
      <c r="AI48" s="42" t="s">
        <v>53</v>
      </c>
      <c r="AJ48" s="114"/>
      <c r="AK48" s="114"/>
      <c r="AL48" s="114"/>
      <c r="AM48" s="114"/>
      <c r="AN48" s="42"/>
      <c r="AO48" s="42"/>
      <c r="AP48" s="114"/>
      <c r="AQ48" s="122"/>
    </row>
    <row r="49" spans="1:43" x14ac:dyDescent="0.25">
      <c r="A49" s="116">
        <v>19</v>
      </c>
      <c r="B49" s="116">
        <v>795080</v>
      </c>
      <c r="C49" s="152" t="s">
        <v>123</v>
      </c>
      <c r="D49" s="124" t="s">
        <v>124</v>
      </c>
      <c r="E49" s="125">
        <v>71.8</v>
      </c>
      <c r="F49" s="125">
        <v>518989</v>
      </c>
      <c r="G49" s="129"/>
      <c r="H49" s="129"/>
      <c r="I49" s="130"/>
      <c r="J49" s="41"/>
      <c r="K49" s="35"/>
      <c r="L49" s="114"/>
      <c r="M49" s="116"/>
      <c r="N49" s="116"/>
      <c r="O49" s="116"/>
      <c r="P49" s="42"/>
      <c r="Q49" s="42"/>
      <c r="R49" s="114"/>
      <c r="S49" s="114"/>
      <c r="T49" s="114"/>
      <c r="U49" s="114"/>
      <c r="V49" s="42"/>
      <c r="W49" s="42"/>
      <c r="X49" s="114"/>
      <c r="Y49" s="114"/>
      <c r="Z49" s="114"/>
      <c r="AA49" s="114"/>
      <c r="AB49" s="42"/>
      <c r="AC49" s="42"/>
      <c r="AD49" s="114"/>
      <c r="AE49" s="114"/>
      <c r="AF49" s="114"/>
      <c r="AG49" s="115" t="s">
        <v>203</v>
      </c>
      <c r="AH49" s="42">
        <v>2.2000000000000002</v>
      </c>
      <c r="AI49" s="42" t="s">
        <v>2</v>
      </c>
      <c r="AJ49" s="114">
        <v>30000</v>
      </c>
      <c r="AK49" s="114"/>
      <c r="AL49" s="114"/>
      <c r="AM49" s="115" t="s">
        <v>203</v>
      </c>
      <c r="AN49" s="42">
        <v>2.1</v>
      </c>
      <c r="AO49" s="42" t="s">
        <v>2</v>
      </c>
      <c r="AP49" s="114">
        <v>30000</v>
      </c>
      <c r="AQ49" s="122"/>
    </row>
    <row r="50" spans="1:43" x14ac:dyDescent="0.25">
      <c r="A50" s="116"/>
      <c r="B50" s="116"/>
      <c r="C50" s="152"/>
      <c r="D50" s="124"/>
      <c r="E50" s="125"/>
      <c r="F50" s="125"/>
      <c r="G50" s="129"/>
      <c r="H50" s="129"/>
      <c r="I50" s="130"/>
      <c r="J50" s="41"/>
      <c r="K50" s="35"/>
      <c r="L50" s="114"/>
      <c r="M50" s="116"/>
      <c r="N50" s="116"/>
      <c r="O50" s="116"/>
      <c r="P50" s="42"/>
      <c r="Q50" s="42"/>
      <c r="R50" s="114"/>
      <c r="S50" s="114"/>
      <c r="T50" s="114"/>
      <c r="U50" s="114"/>
      <c r="V50" s="42"/>
      <c r="W50" s="42"/>
      <c r="X50" s="114"/>
      <c r="Y50" s="114"/>
      <c r="Z50" s="114"/>
      <c r="AA50" s="114"/>
      <c r="AB50" s="42"/>
      <c r="AC50" s="42"/>
      <c r="AD50" s="114"/>
      <c r="AE50" s="114"/>
      <c r="AF50" s="114"/>
      <c r="AG50" s="115"/>
      <c r="AH50" s="42">
        <v>17600</v>
      </c>
      <c r="AI50" s="42" t="s">
        <v>53</v>
      </c>
      <c r="AJ50" s="114"/>
      <c r="AK50" s="114"/>
      <c r="AL50" s="114"/>
      <c r="AM50" s="115"/>
      <c r="AN50" s="42">
        <v>17850</v>
      </c>
      <c r="AO50" s="42" t="s">
        <v>53</v>
      </c>
      <c r="AP50" s="114"/>
      <c r="AQ50" s="122"/>
    </row>
    <row r="51" spans="1:43" x14ac:dyDescent="0.25">
      <c r="A51" s="116">
        <v>20</v>
      </c>
      <c r="B51" s="116">
        <v>795094</v>
      </c>
      <c r="C51" s="152" t="s">
        <v>125</v>
      </c>
      <c r="D51" s="124" t="s">
        <v>126</v>
      </c>
      <c r="E51" s="125">
        <v>37.500999999999998</v>
      </c>
      <c r="F51" s="125">
        <v>234650</v>
      </c>
      <c r="G51" s="129"/>
      <c r="H51" s="129"/>
      <c r="I51" s="130"/>
      <c r="J51" s="41"/>
      <c r="K51" s="35"/>
      <c r="L51" s="114"/>
      <c r="M51" s="116"/>
      <c r="N51" s="116"/>
      <c r="O51" s="116"/>
      <c r="P51" s="42"/>
      <c r="Q51" s="42"/>
      <c r="R51" s="114"/>
      <c r="S51" s="114" t="s">
        <v>127</v>
      </c>
      <c r="T51" s="114" t="s">
        <v>128</v>
      </c>
      <c r="U51" s="115" t="s">
        <v>203</v>
      </c>
      <c r="V51" s="42">
        <v>2</v>
      </c>
      <c r="W51" s="42" t="s">
        <v>2</v>
      </c>
      <c r="X51" s="114">
        <v>27912</v>
      </c>
      <c r="Y51" s="114"/>
      <c r="Z51" s="114"/>
      <c r="AA51" s="114"/>
      <c r="AB51" s="42"/>
      <c r="AC51" s="42"/>
      <c r="AD51" s="114"/>
      <c r="AE51" s="114"/>
      <c r="AF51" s="114"/>
      <c r="AG51" s="115" t="s">
        <v>203</v>
      </c>
      <c r="AH51" s="42">
        <v>2.2000000000000002</v>
      </c>
      <c r="AI51" s="42" t="s">
        <v>2</v>
      </c>
      <c r="AJ51" s="114">
        <v>30000</v>
      </c>
      <c r="AK51" s="114"/>
      <c r="AL51" s="114"/>
      <c r="AM51" s="114"/>
      <c r="AN51" s="42"/>
      <c r="AO51" s="42"/>
      <c r="AP51" s="114"/>
      <c r="AQ51" s="122"/>
    </row>
    <row r="52" spans="1:43" x14ac:dyDescent="0.25">
      <c r="A52" s="116"/>
      <c r="B52" s="116"/>
      <c r="C52" s="152"/>
      <c r="D52" s="124"/>
      <c r="E52" s="125"/>
      <c r="F52" s="125"/>
      <c r="G52" s="129"/>
      <c r="H52" s="129"/>
      <c r="I52" s="130"/>
      <c r="J52" s="41"/>
      <c r="K52" s="35"/>
      <c r="L52" s="114"/>
      <c r="M52" s="116"/>
      <c r="N52" s="116"/>
      <c r="O52" s="116"/>
      <c r="P52" s="42"/>
      <c r="Q52" s="42"/>
      <c r="R52" s="114"/>
      <c r="S52" s="114"/>
      <c r="T52" s="114"/>
      <c r="U52" s="115"/>
      <c r="V52" s="42">
        <v>16000</v>
      </c>
      <c r="W52" s="42" t="s">
        <v>4</v>
      </c>
      <c r="X52" s="114"/>
      <c r="Y52" s="114"/>
      <c r="Z52" s="114"/>
      <c r="AA52" s="114"/>
      <c r="AB52" s="42"/>
      <c r="AC52" s="42"/>
      <c r="AD52" s="114"/>
      <c r="AE52" s="114"/>
      <c r="AF52" s="114"/>
      <c r="AG52" s="115"/>
      <c r="AH52" s="42">
        <v>17600</v>
      </c>
      <c r="AI52" s="42" t="s">
        <v>53</v>
      </c>
      <c r="AJ52" s="114"/>
      <c r="AK52" s="114"/>
      <c r="AL52" s="114"/>
      <c r="AM52" s="114"/>
      <c r="AN52" s="42"/>
      <c r="AO52" s="42"/>
      <c r="AP52" s="114"/>
      <c r="AQ52" s="122"/>
    </row>
    <row r="53" spans="1:43" x14ac:dyDescent="0.25">
      <c r="A53" s="116">
        <v>21</v>
      </c>
      <c r="B53" s="116">
        <v>795103</v>
      </c>
      <c r="C53" s="152" t="s">
        <v>129</v>
      </c>
      <c r="D53" s="124" t="s">
        <v>130</v>
      </c>
      <c r="E53" s="125">
        <v>24.5</v>
      </c>
      <c r="F53" s="125">
        <v>127222</v>
      </c>
      <c r="G53" s="129"/>
      <c r="H53" s="129"/>
      <c r="I53" s="130"/>
      <c r="J53" s="41"/>
      <c r="K53" s="35"/>
      <c r="L53" s="114"/>
      <c r="M53" s="116"/>
      <c r="N53" s="116"/>
      <c r="O53" s="130"/>
      <c r="P53" s="42"/>
      <c r="Q53" s="42"/>
      <c r="R53" s="114"/>
      <c r="S53" s="114"/>
      <c r="T53" s="114"/>
      <c r="U53" s="114"/>
      <c r="V53" s="47"/>
      <c r="W53" s="42"/>
      <c r="X53" s="114"/>
      <c r="Y53" s="114"/>
      <c r="Z53" s="114"/>
      <c r="AA53" s="114"/>
      <c r="AB53" s="42"/>
      <c r="AC53" s="42"/>
      <c r="AD53" s="114"/>
      <c r="AE53" s="114"/>
      <c r="AF53" s="114"/>
      <c r="AG53" s="115" t="s">
        <v>203</v>
      </c>
      <c r="AH53" s="42">
        <v>1.5</v>
      </c>
      <c r="AI53" s="42" t="s">
        <v>2</v>
      </c>
      <c r="AJ53" s="114">
        <v>20000</v>
      </c>
      <c r="AK53" s="114"/>
      <c r="AL53" s="114"/>
      <c r="AM53" s="114"/>
      <c r="AN53" s="42"/>
      <c r="AO53" s="42"/>
      <c r="AP53" s="114"/>
      <c r="AQ53" s="122"/>
    </row>
    <row r="54" spans="1:43" x14ac:dyDescent="0.25">
      <c r="A54" s="116"/>
      <c r="B54" s="116"/>
      <c r="C54" s="152"/>
      <c r="D54" s="124"/>
      <c r="E54" s="125"/>
      <c r="F54" s="125"/>
      <c r="G54" s="129"/>
      <c r="H54" s="129"/>
      <c r="I54" s="130"/>
      <c r="J54" s="41"/>
      <c r="K54" s="35"/>
      <c r="L54" s="114"/>
      <c r="M54" s="116"/>
      <c r="N54" s="116"/>
      <c r="O54" s="130"/>
      <c r="P54" s="42"/>
      <c r="Q54" s="42"/>
      <c r="R54" s="114"/>
      <c r="S54" s="114"/>
      <c r="T54" s="114"/>
      <c r="U54" s="114"/>
      <c r="V54" s="47"/>
      <c r="W54" s="42"/>
      <c r="X54" s="114"/>
      <c r="Y54" s="114"/>
      <c r="Z54" s="114"/>
      <c r="AA54" s="114"/>
      <c r="AB54" s="42"/>
      <c r="AC54" s="42"/>
      <c r="AD54" s="114"/>
      <c r="AE54" s="114"/>
      <c r="AF54" s="114"/>
      <c r="AG54" s="115"/>
      <c r="AH54" s="42">
        <v>12000</v>
      </c>
      <c r="AI54" s="42" t="s">
        <v>53</v>
      </c>
      <c r="AJ54" s="114"/>
      <c r="AK54" s="114"/>
      <c r="AL54" s="114"/>
      <c r="AM54" s="114"/>
      <c r="AN54" s="42"/>
      <c r="AO54" s="42"/>
      <c r="AP54" s="114"/>
      <c r="AQ54" s="122"/>
    </row>
    <row r="55" spans="1:43" x14ac:dyDescent="0.25">
      <c r="A55" s="116">
        <v>22</v>
      </c>
      <c r="B55" s="116">
        <v>795075</v>
      </c>
      <c r="C55" s="152" t="s">
        <v>131</v>
      </c>
      <c r="D55" s="124" t="s">
        <v>132</v>
      </c>
      <c r="E55" s="125">
        <v>3.8</v>
      </c>
      <c r="F55" s="125">
        <v>31340</v>
      </c>
      <c r="G55" s="129"/>
      <c r="H55" s="129"/>
      <c r="I55" s="130"/>
      <c r="J55" s="41"/>
      <c r="K55" s="35"/>
      <c r="L55" s="114"/>
      <c r="M55" s="116"/>
      <c r="N55" s="116"/>
      <c r="O55" s="116"/>
      <c r="P55" s="42"/>
      <c r="Q55" s="42"/>
      <c r="R55" s="114"/>
      <c r="S55" s="114"/>
      <c r="T55" s="114"/>
      <c r="U55" s="114"/>
      <c r="V55" s="42"/>
      <c r="W55" s="42"/>
      <c r="X55" s="114"/>
      <c r="Y55" s="114"/>
      <c r="Z55" s="114"/>
      <c r="AA55" s="114"/>
      <c r="AB55" s="42"/>
      <c r="AC55" s="42"/>
      <c r="AD55" s="114"/>
      <c r="AE55" s="114"/>
      <c r="AF55" s="114"/>
      <c r="AG55" s="114"/>
      <c r="AH55" s="42"/>
      <c r="AI55" s="42"/>
      <c r="AJ55" s="114"/>
      <c r="AK55" s="114"/>
      <c r="AL55" s="114"/>
      <c r="AM55" s="115" t="s">
        <v>203</v>
      </c>
      <c r="AN55" s="42">
        <v>3.5</v>
      </c>
      <c r="AO55" s="42" t="s">
        <v>2</v>
      </c>
      <c r="AP55" s="114">
        <v>50000</v>
      </c>
      <c r="AQ55" s="122"/>
    </row>
    <row r="56" spans="1:43" x14ac:dyDescent="0.25">
      <c r="A56" s="116"/>
      <c r="B56" s="116"/>
      <c r="C56" s="152"/>
      <c r="D56" s="124"/>
      <c r="E56" s="125"/>
      <c r="F56" s="125"/>
      <c r="G56" s="129"/>
      <c r="H56" s="129"/>
      <c r="I56" s="130"/>
      <c r="J56" s="41"/>
      <c r="K56" s="35"/>
      <c r="L56" s="114"/>
      <c r="M56" s="116"/>
      <c r="N56" s="116"/>
      <c r="O56" s="116"/>
      <c r="P56" s="42"/>
      <c r="Q56" s="42"/>
      <c r="R56" s="114"/>
      <c r="S56" s="114"/>
      <c r="T56" s="114"/>
      <c r="U56" s="114"/>
      <c r="V56" s="42"/>
      <c r="W56" s="42"/>
      <c r="X56" s="114"/>
      <c r="Y56" s="114"/>
      <c r="Z56" s="114"/>
      <c r="AA56" s="114"/>
      <c r="AB56" s="42"/>
      <c r="AC56" s="42"/>
      <c r="AD56" s="114"/>
      <c r="AE56" s="114"/>
      <c r="AF56" s="114"/>
      <c r="AG56" s="114"/>
      <c r="AH56" s="42"/>
      <c r="AI56" s="42"/>
      <c r="AJ56" s="114"/>
      <c r="AK56" s="114"/>
      <c r="AL56" s="114"/>
      <c r="AM56" s="115"/>
      <c r="AN56" s="42">
        <v>28000</v>
      </c>
      <c r="AO56" s="42" t="s">
        <v>53</v>
      </c>
      <c r="AP56" s="114"/>
      <c r="AQ56" s="122"/>
    </row>
    <row r="57" spans="1:43" x14ac:dyDescent="0.25">
      <c r="A57" s="116">
        <v>23</v>
      </c>
      <c r="B57" s="116">
        <v>795104</v>
      </c>
      <c r="C57" s="152" t="s">
        <v>133</v>
      </c>
      <c r="D57" s="124" t="s">
        <v>134</v>
      </c>
      <c r="E57" s="125">
        <v>1.1299999999999999</v>
      </c>
      <c r="F57" s="125">
        <v>7910</v>
      </c>
      <c r="G57" s="129"/>
      <c r="H57" s="129"/>
      <c r="I57" s="130"/>
      <c r="J57" s="41"/>
      <c r="K57" s="35"/>
      <c r="L57" s="114"/>
      <c r="M57" s="116"/>
      <c r="N57" s="116"/>
      <c r="O57" s="116"/>
      <c r="P57" s="42"/>
      <c r="Q57" s="42"/>
      <c r="R57" s="114"/>
      <c r="S57" s="114"/>
      <c r="T57" s="114"/>
      <c r="U57" s="114"/>
      <c r="V57" s="42"/>
      <c r="W57" s="42"/>
      <c r="X57" s="114"/>
      <c r="Y57" s="114"/>
      <c r="Z57" s="114"/>
      <c r="AA57" s="114"/>
      <c r="AB57" s="42"/>
      <c r="AC57" s="42"/>
      <c r="AD57" s="114"/>
      <c r="AE57" s="114"/>
      <c r="AF57" s="114"/>
      <c r="AG57" s="115" t="s">
        <v>203</v>
      </c>
      <c r="AH57" s="42">
        <v>1.1000000000000001</v>
      </c>
      <c r="AI57" s="42" t="s">
        <v>2</v>
      </c>
      <c r="AJ57" s="114">
        <v>15000</v>
      </c>
      <c r="AK57" s="114"/>
      <c r="AL57" s="114"/>
      <c r="AM57" s="114"/>
      <c r="AN57" s="42"/>
      <c r="AO57" s="42"/>
      <c r="AP57" s="114"/>
      <c r="AQ57" s="122"/>
    </row>
    <row r="58" spans="1:43" x14ac:dyDescent="0.25">
      <c r="A58" s="116"/>
      <c r="B58" s="116"/>
      <c r="C58" s="152"/>
      <c r="D58" s="124"/>
      <c r="E58" s="125"/>
      <c r="F58" s="125"/>
      <c r="G58" s="129"/>
      <c r="H58" s="129"/>
      <c r="I58" s="130"/>
      <c r="J58" s="41"/>
      <c r="K58" s="35"/>
      <c r="L58" s="114"/>
      <c r="M58" s="116"/>
      <c r="N58" s="116"/>
      <c r="O58" s="116"/>
      <c r="P58" s="42"/>
      <c r="Q58" s="42"/>
      <c r="R58" s="114"/>
      <c r="S58" s="114"/>
      <c r="T58" s="114"/>
      <c r="U58" s="114"/>
      <c r="V58" s="42"/>
      <c r="W58" s="42"/>
      <c r="X58" s="114"/>
      <c r="Y58" s="114"/>
      <c r="Z58" s="114"/>
      <c r="AA58" s="114"/>
      <c r="AB58" s="42"/>
      <c r="AC58" s="42"/>
      <c r="AD58" s="114"/>
      <c r="AE58" s="114"/>
      <c r="AF58" s="114"/>
      <c r="AG58" s="115"/>
      <c r="AH58" s="42">
        <v>8800</v>
      </c>
      <c r="AI58" s="42" t="s">
        <v>53</v>
      </c>
      <c r="AJ58" s="114"/>
      <c r="AK58" s="114"/>
      <c r="AL58" s="114"/>
      <c r="AM58" s="114"/>
      <c r="AN58" s="42"/>
      <c r="AO58" s="42"/>
      <c r="AP58" s="114"/>
      <c r="AQ58" s="122"/>
    </row>
    <row r="59" spans="1:43" ht="67.5" customHeight="1" x14ac:dyDescent="0.25">
      <c r="A59" s="116">
        <v>24</v>
      </c>
      <c r="B59" s="116">
        <v>795123</v>
      </c>
      <c r="C59" s="157" t="s">
        <v>135</v>
      </c>
      <c r="D59" s="124" t="s">
        <v>136</v>
      </c>
      <c r="E59" s="125">
        <v>125.9</v>
      </c>
      <c r="F59" s="125">
        <v>885710</v>
      </c>
      <c r="G59" s="129" t="s">
        <v>137</v>
      </c>
      <c r="H59" s="129" t="s">
        <v>138</v>
      </c>
      <c r="I59" s="130" t="s">
        <v>44</v>
      </c>
      <c r="J59" s="46">
        <v>47600</v>
      </c>
      <c r="K59" s="39" t="s">
        <v>4</v>
      </c>
      <c r="L59" s="114">
        <v>51150</v>
      </c>
      <c r="M59" s="158" t="s">
        <v>190</v>
      </c>
      <c r="N59" s="158" t="s">
        <v>191</v>
      </c>
      <c r="O59" s="130" t="s">
        <v>203</v>
      </c>
      <c r="P59" s="42">
        <v>14</v>
      </c>
      <c r="Q59" s="42" t="s">
        <v>2</v>
      </c>
      <c r="R59" s="114">
        <v>182301.4</v>
      </c>
      <c r="S59" s="154" t="s">
        <v>139</v>
      </c>
      <c r="T59" s="154" t="s">
        <v>140</v>
      </c>
      <c r="U59" s="155" t="s">
        <v>203</v>
      </c>
      <c r="V59" s="58">
        <v>2.8</v>
      </c>
      <c r="W59" s="58" t="s">
        <v>2</v>
      </c>
      <c r="X59" s="154">
        <v>37941.599999999999</v>
      </c>
      <c r="Y59" s="114"/>
      <c r="Z59" s="114"/>
      <c r="AA59" s="114"/>
      <c r="AB59" s="42"/>
      <c r="AC59" s="42"/>
      <c r="AD59" s="114"/>
      <c r="AE59" s="114"/>
      <c r="AF59" s="114"/>
      <c r="AG59" s="114" t="s">
        <v>203</v>
      </c>
      <c r="AH59" s="42">
        <v>7.4</v>
      </c>
      <c r="AI59" s="42" t="s">
        <v>2</v>
      </c>
      <c r="AJ59" s="114">
        <v>100000</v>
      </c>
      <c r="AK59" s="114"/>
      <c r="AL59" s="114"/>
      <c r="AM59" s="114"/>
      <c r="AN59" s="42"/>
      <c r="AO59" s="42"/>
      <c r="AP59" s="114"/>
      <c r="AQ59" s="122"/>
    </row>
    <row r="60" spans="1:43" x14ac:dyDescent="0.25">
      <c r="A60" s="116"/>
      <c r="B60" s="116"/>
      <c r="C60" s="157"/>
      <c r="D60" s="124"/>
      <c r="E60" s="125"/>
      <c r="F60" s="125"/>
      <c r="G60" s="129"/>
      <c r="H60" s="129"/>
      <c r="I60" s="130"/>
      <c r="J60" s="6"/>
      <c r="K60" s="6"/>
      <c r="L60" s="114"/>
      <c r="M60" s="159"/>
      <c r="N60" s="159"/>
      <c r="O60" s="130"/>
      <c r="P60" s="42">
        <v>112000</v>
      </c>
      <c r="Q60" s="42" t="s">
        <v>4</v>
      </c>
      <c r="R60" s="114"/>
      <c r="S60" s="154"/>
      <c r="T60" s="154"/>
      <c r="U60" s="156"/>
      <c r="V60" s="59">
        <v>21000</v>
      </c>
      <c r="W60" s="42" t="s">
        <v>4</v>
      </c>
      <c r="X60" s="154"/>
      <c r="Y60" s="114"/>
      <c r="Z60" s="114"/>
      <c r="AA60" s="114"/>
      <c r="AB60" s="42"/>
      <c r="AC60" s="42"/>
      <c r="AD60" s="114"/>
      <c r="AE60" s="114"/>
      <c r="AF60" s="114"/>
      <c r="AG60" s="114"/>
      <c r="AH60" s="42">
        <v>59200</v>
      </c>
      <c r="AI60" s="42" t="s">
        <v>53</v>
      </c>
      <c r="AJ60" s="114"/>
      <c r="AK60" s="114"/>
      <c r="AL60" s="114"/>
      <c r="AM60" s="114"/>
      <c r="AN60" s="42"/>
      <c r="AO60" s="42"/>
      <c r="AP60" s="114"/>
      <c r="AQ60" s="122"/>
    </row>
    <row r="61" spans="1:43" x14ac:dyDescent="0.25">
      <c r="A61" s="116">
        <v>25</v>
      </c>
      <c r="B61" s="116">
        <v>795085</v>
      </c>
      <c r="C61" s="152" t="s">
        <v>141</v>
      </c>
      <c r="D61" s="124" t="s">
        <v>142</v>
      </c>
      <c r="E61" s="125">
        <v>12.3</v>
      </c>
      <c r="F61" s="125">
        <v>74884</v>
      </c>
      <c r="G61" s="129"/>
      <c r="H61" s="129"/>
      <c r="I61" s="130"/>
      <c r="J61" s="41"/>
      <c r="K61" s="35"/>
      <c r="L61" s="114"/>
      <c r="M61" s="116"/>
      <c r="N61" s="116"/>
      <c r="O61" s="116"/>
      <c r="P61" s="42"/>
      <c r="Q61" s="42"/>
      <c r="R61" s="114"/>
      <c r="S61" s="114" t="s">
        <v>143</v>
      </c>
      <c r="T61" s="114" t="s">
        <v>81</v>
      </c>
      <c r="U61" s="115" t="s">
        <v>203</v>
      </c>
      <c r="V61" s="42">
        <v>5</v>
      </c>
      <c r="W61" s="42" t="s">
        <v>2</v>
      </c>
      <c r="X61" s="114">
        <v>68000</v>
      </c>
      <c r="Y61" s="114"/>
      <c r="Z61" s="114"/>
      <c r="AA61" s="114"/>
      <c r="AB61" s="42"/>
      <c r="AC61" s="42"/>
      <c r="AD61" s="114"/>
      <c r="AE61" s="114"/>
      <c r="AF61" s="114"/>
      <c r="AG61" s="114"/>
      <c r="AH61" s="42"/>
      <c r="AI61" s="42"/>
      <c r="AJ61" s="114"/>
      <c r="AK61" s="114"/>
      <c r="AL61" s="114"/>
      <c r="AM61" s="114"/>
      <c r="AN61" s="42"/>
      <c r="AO61" s="42"/>
      <c r="AP61" s="114"/>
      <c r="AQ61" s="122"/>
    </row>
    <row r="62" spans="1:43" x14ac:dyDescent="0.25">
      <c r="A62" s="116"/>
      <c r="B62" s="116"/>
      <c r="C62" s="152"/>
      <c r="D62" s="124"/>
      <c r="E62" s="125"/>
      <c r="F62" s="125"/>
      <c r="G62" s="129"/>
      <c r="H62" s="129"/>
      <c r="I62" s="130"/>
      <c r="J62" s="41"/>
      <c r="K62" s="35"/>
      <c r="L62" s="114"/>
      <c r="M62" s="116"/>
      <c r="N62" s="116"/>
      <c r="O62" s="116"/>
      <c r="P62" s="42"/>
      <c r="Q62" s="42"/>
      <c r="R62" s="114"/>
      <c r="S62" s="114"/>
      <c r="T62" s="114"/>
      <c r="U62" s="115"/>
      <c r="V62" s="42">
        <v>35000</v>
      </c>
      <c r="W62" s="42" t="s">
        <v>4</v>
      </c>
      <c r="X62" s="114"/>
      <c r="Y62" s="114"/>
      <c r="Z62" s="114"/>
      <c r="AA62" s="114"/>
      <c r="AB62" s="42"/>
      <c r="AC62" s="42"/>
      <c r="AD62" s="114"/>
      <c r="AE62" s="114"/>
      <c r="AF62" s="114"/>
      <c r="AG62" s="114"/>
      <c r="AH62" s="42"/>
      <c r="AI62" s="42"/>
      <c r="AJ62" s="114"/>
      <c r="AK62" s="114"/>
      <c r="AL62" s="114"/>
      <c r="AM62" s="114"/>
      <c r="AN62" s="42"/>
      <c r="AO62" s="42"/>
      <c r="AP62" s="114"/>
      <c r="AQ62" s="122"/>
    </row>
    <row r="63" spans="1:43" x14ac:dyDescent="0.25">
      <c r="A63" s="116">
        <v>26</v>
      </c>
      <c r="B63" s="116">
        <v>795107</v>
      </c>
      <c r="C63" s="152" t="s">
        <v>144</v>
      </c>
      <c r="D63" s="124" t="s">
        <v>145</v>
      </c>
      <c r="E63" s="125">
        <v>103.2</v>
      </c>
      <c r="F63" s="125">
        <v>687100</v>
      </c>
      <c r="G63" s="129"/>
      <c r="H63" s="129"/>
      <c r="I63" s="130"/>
      <c r="J63" s="41"/>
      <c r="K63" s="35"/>
      <c r="L63" s="114"/>
      <c r="M63" s="116"/>
      <c r="N63" s="116"/>
      <c r="O63" s="130"/>
      <c r="P63" s="42"/>
      <c r="Q63" s="42"/>
      <c r="R63" s="114"/>
      <c r="S63" s="114" t="s">
        <v>146</v>
      </c>
      <c r="T63" s="114" t="s">
        <v>147</v>
      </c>
      <c r="U63" s="115" t="s">
        <v>203</v>
      </c>
      <c r="V63" s="42">
        <f>3+5</f>
        <v>8</v>
      </c>
      <c r="W63" s="42" t="s">
        <v>2</v>
      </c>
      <c r="X63" s="114">
        <f>40500+67338</f>
        <v>107838</v>
      </c>
      <c r="Y63" s="114"/>
      <c r="Z63" s="114"/>
      <c r="AA63" s="114"/>
      <c r="AB63" s="42"/>
      <c r="AC63" s="42"/>
      <c r="AD63" s="114"/>
      <c r="AE63" s="114"/>
      <c r="AF63" s="114"/>
      <c r="AG63" s="115" t="s">
        <v>203</v>
      </c>
      <c r="AH63" s="42">
        <v>3.7</v>
      </c>
      <c r="AI63" s="42" t="s">
        <v>2</v>
      </c>
      <c r="AJ63" s="114">
        <v>50000</v>
      </c>
      <c r="AK63" s="114"/>
      <c r="AL63" s="114"/>
      <c r="AM63" s="115" t="s">
        <v>203</v>
      </c>
      <c r="AN63" s="42">
        <v>3.5</v>
      </c>
      <c r="AO63" s="42" t="s">
        <v>2</v>
      </c>
      <c r="AP63" s="114">
        <v>50000</v>
      </c>
      <c r="AQ63" s="122"/>
    </row>
    <row r="64" spans="1:43" ht="81" customHeight="1" x14ac:dyDescent="0.25">
      <c r="A64" s="116"/>
      <c r="B64" s="116"/>
      <c r="C64" s="152"/>
      <c r="D64" s="124"/>
      <c r="E64" s="125"/>
      <c r="F64" s="125"/>
      <c r="G64" s="129"/>
      <c r="H64" s="129"/>
      <c r="I64" s="130"/>
      <c r="J64" s="41"/>
      <c r="K64" s="35"/>
      <c r="L64" s="114"/>
      <c r="M64" s="116"/>
      <c r="N64" s="116"/>
      <c r="O64" s="130"/>
      <c r="P64" s="42"/>
      <c r="Q64" s="42"/>
      <c r="R64" s="114"/>
      <c r="S64" s="114"/>
      <c r="T64" s="114"/>
      <c r="U64" s="115"/>
      <c r="V64" s="42">
        <v>57600</v>
      </c>
      <c r="W64" s="42" t="s">
        <v>4</v>
      </c>
      <c r="X64" s="114"/>
      <c r="Y64" s="114"/>
      <c r="Z64" s="114"/>
      <c r="AA64" s="114"/>
      <c r="AB64" s="42"/>
      <c r="AC64" s="42"/>
      <c r="AD64" s="114"/>
      <c r="AE64" s="114"/>
      <c r="AF64" s="114"/>
      <c r="AG64" s="115"/>
      <c r="AH64" s="42">
        <f>29600+1350</f>
        <v>30950</v>
      </c>
      <c r="AI64" s="42" t="s">
        <v>53</v>
      </c>
      <c r="AJ64" s="114"/>
      <c r="AK64" s="114"/>
      <c r="AL64" s="114"/>
      <c r="AM64" s="115"/>
      <c r="AN64" s="42">
        <v>28000</v>
      </c>
      <c r="AO64" s="42" t="s">
        <v>53</v>
      </c>
      <c r="AP64" s="114"/>
      <c r="AQ64" s="122"/>
    </row>
    <row r="65" spans="1:43" ht="15" customHeight="1" x14ac:dyDescent="0.25">
      <c r="A65" s="116">
        <v>27</v>
      </c>
      <c r="B65" s="116">
        <v>795108</v>
      </c>
      <c r="C65" s="152" t="s">
        <v>148</v>
      </c>
      <c r="D65" s="124" t="s">
        <v>149</v>
      </c>
      <c r="E65" s="125">
        <v>131.9</v>
      </c>
      <c r="F65" s="125">
        <v>886869</v>
      </c>
      <c r="G65" s="129"/>
      <c r="H65" s="129"/>
      <c r="I65" s="130"/>
      <c r="J65" s="41"/>
      <c r="K65" s="35"/>
      <c r="L65" s="114"/>
      <c r="M65" s="116"/>
      <c r="N65" s="116"/>
      <c r="O65" s="130"/>
      <c r="P65" s="42"/>
      <c r="Q65" s="42"/>
      <c r="R65" s="114"/>
      <c r="S65" s="160" t="s">
        <v>150</v>
      </c>
      <c r="T65" s="160" t="s">
        <v>151</v>
      </c>
      <c r="U65" s="115" t="s">
        <v>203</v>
      </c>
      <c r="V65" s="42">
        <v>23.7</v>
      </c>
      <c r="W65" s="42" t="s">
        <v>2</v>
      </c>
      <c r="X65" s="114">
        <v>308100</v>
      </c>
      <c r="Y65" s="114"/>
      <c r="Z65" s="114"/>
      <c r="AA65" s="114"/>
      <c r="AB65" s="42"/>
      <c r="AC65" s="42"/>
      <c r="AD65" s="114"/>
      <c r="AE65" s="114"/>
      <c r="AF65" s="114"/>
      <c r="AG65" s="115" t="s">
        <v>203</v>
      </c>
      <c r="AH65" s="42">
        <v>3.7</v>
      </c>
      <c r="AI65" s="42" t="s">
        <v>2</v>
      </c>
      <c r="AJ65" s="114">
        <v>50000</v>
      </c>
      <c r="AK65" s="114"/>
      <c r="AL65" s="114"/>
      <c r="AM65" s="114"/>
      <c r="AN65" s="42"/>
      <c r="AO65" s="42"/>
      <c r="AP65" s="114"/>
      <c r="AQ65" s="122"/>
    </row>
    <row r="66" spans="1:43" ht="123" customHeight="1" x14ac:dyDescent="0.25">
      <c r="A66" s="116"/>
      <c r="B66" s="116"/>
      <c r="C66" s="152"/>
      <c r="D66" s="124"/>
      <c r="E66" s="125"/>
      <c r="F66" s="125"/>
      <c r="G66" s="129"/>
      <c r="H66" s="129"/>
      <c r="I66" s="130"/>
      <c r="J66" s="41"/>
      <c r="K66" s="35"/>
      <c r="L66" s="114"/>
      <c r="M66" s="116"/>
      <c r="N66" s="116"/>
      <c r="O66" s="130"/>
      <c r="P66" s="42"/>
      <c r="Q66" s="42"/>
      <c r="R66" s="114"/>
      <c r="S66" s="160"/>
      <c r="T66" s="160"/>
      <c r="U66" s="115"/>
      <c r="V66" s="42">
        <v>177750</v>
      </c>
      <c r="W66" s="42" t="s">
        <v>4</v>
      </c>
      <c r="X66" s="114"/>
      <c r="Y66" s="114"/>
      <c r="Z66" s="114"/>
      <c r="AA66" s="114"/>
      <c r="AB66" s="42"/>
      <c r="AC66" s="42"/>
      <c r="AD66" s="114"/>
      <c r="AE66" s="114"/>
      <c r="AF66" s="114"/>
      <c r="AG66" s="115"/>
      <c r="AH66" s="42">
        <v>29600</v>
      </c>
      <c r="AI66" s="42" t="s">
        <v>53</v>
      </c>
      <c r="AJ66" s="114"/>
      <c r="AK66" s="114"/>
      <c r="AL66" s="114"/>
      <c r="AM66" s="114"/>
      <c r="AN66" s="42"/>
      <c r="AO66" s="42"/>
      <c r="AP66" s="114"/>
      <c r="AQ66" s="122"/>
    </row>
    <row r="67" spans="1:43" x14ac:dyDescent="0.25">
      <c r="A67" s="116">
        <v>28</v>
      </c>
      <c r="B67" s="116">
        <v>795124</v>
      </c>
      <c r="C67" s="152" t="s">
        <v>152</v>
      </c>
      <c r="D67" s="124" t="s">
        <v>153</v>
      </c>
      <c r="E67" s="125">
        <v>114.41800000000001</v>
      </c>
      <c r="F67" s="125">
        <v>637076</v>
      </c>
      <c r="G67" s="129"/>
      <c r="H67" s="129"/>
      <c r="I67" s="130"/>
      <c r="J67" s="41"/>
      <c r="K67" s="35"/>
      <c r="L67" s="114"/>
      <c r="M67" s="116"/>
      <c r="N67" s="116"/>
      <c r="O67" s="116"/>
      <c r="P67" s="42"/>
      <c r="Q67" s="42"/>
      <c r="R67" s="114"/>
      <c r="S67" s="114"/>
      <c r="T67" s="114"/>
      <c r="U67" s="114"/>
      <c r="V67" s="42"/>
      <c r="W67" s="42"/>
      <c r="X67" s="114"/>
      <c r="Y67" s="114"/>
      <c r="Z67" s="114"/>
      <c r="AA67" s="114"/>
      <c r="AB67" s="42"/>
      <c r="AC67" s="42"/>
      <c r="AD67" s="114"/>
      <c r="AE67" s="114"/>
      <c r="AF67" s="114"/>
      <c r="AG67" s="115" t="s">
        <v>203</v>
      </c>
      <c r="AH67" s="42">
        <v>3.7</v>
      </c>
      <c r="AI67" s="42" t="s">
        <v>2</v>
      </c>
      <c r="AJ67" s="114">
        <v>50000</v>
      </c>
      <c r="AK67" s="114"/>
      <c r="AL67" s="114"/>
      <c r="AM67" s="115" t="s">
        <v>203</v>
      </c>
      <c r="AN67" s="42">
        <v>3.5</v>
      </c>
      <c r="AO67" s="42" t="s">
        <v>2</v>
      </c>
      <c r="AP67" s="114">
        <v>50000</v>
      </c>
      <c r="AQ67" s="122"/>
    </row>
    <row r="68" spans="1:43" x14ac:dyDescent="0.25">
      <c r="A68" s="116"/>
      <c r="B68" s="116"/>
      <c r="C68" s="152"/>
      <c r="D68" s="124"/>
      <c r="E68" s="125"/>
      <c r="F68" s="125"/>
      <c r="G68" s="129"/>
      <c r="H68" s="129"/>
      <c r="I68" s="130"/>
      <c r="J68" s="41"/>
      <c r="K68" s="35"/>
      <c r="L68" s="114"/>
      <c r="M68" s="116"/>
      <c r="N68" s="116"/>
      <c r="O68" s="116"/>
      <c r="P68" s="42"/>
      <c r="Q68" s="42"/>
      <c r="R68" s="114"/>
      <c r="S68" s="114"/>
      <c r="T68" s="114"/>
      <c r="U68" s="114"/>
      <c r="V68" s="42"/>
      <c r="W68" s="42"/>
      <c r="X68" s="114"/>
      <c r="Y68" s="114"/>
      <c r="Z68" s="114"/>
      <c r="AA68" s="114"/>
      <c r="AB68" s="42"/>
      <c r="AC68" s="42"/>
      <c r="AD68" s="114"/>
      <c r="AE68" s="114"/>
      <c r="AF68" s="114"/>
      <c r="AG68" s="115"/>
      <c r="AH68" s="42">
        <v>29600</v>
      </c>
      <c r="AI68" s="42" t="s">
        <v>53</v>
      </c>
      <c r="AJ68" s="114"/>
      <c r="AK68" s="114"/>
      <c r="AL68" s="114"/>
      <c r="AM68" s="115"/>
      <c r="AN68" s="42">
        <v>28000</v>
      </c>
      <c r="AO68" s="42" t="s">
        <v>53</v>
      </c>
      <c r="AP68" s="114"/>
      <c r="AQ68" s="122"/>
    </row>
    <row r="69" spans="1:43" x14ac:dyDescent="0.25">
      <c r="A69" s="116">
        <v>29</v>
      </c>
      <c r="B69" s="116">
        <v>795076</v>
      </c>
      <c r="C69" s="152" t="s">
        <v>154</v>
      </c>
      <c r="D69" s="124" t="s">
        <v>155</v>
      </c>
      <c r="E69" s="125">
        <v>65.158000000000001</v>
      </c>
      <c r="F69" s="125">
        <v>419152</v>
      </c>
      <c r="G69" s="129"/>
      <c r="H69" s="129"/>
      <c r="I69" s="130"/>
      <c r="J69" s="41"/>
      <c r="K69" s="35"/>
      <c r="L69" s="114"/>
      <c r="M69" s="116"/>
      <c r="N69" s="116"/>
      <c r="O69" s="116"/>
      <c r="P69" s="42"/>
      <c r="Q69" s="42"/>
      <c r="R69" s="114"/>
      <c r="S69" s="114"/>
      <c r="T69" s="114"/>
      <c r="U69" s="114"/>
      <c r="V69" s="42"/>
      <c r="W69" s="42"/>
      <c r="X69" s="114"/>
      <c r="Y69" s="114"/>
      <c r="Z69" s="114"/>
      <c r="AA69" s="114"/>
      <c r="AB69" s="42"/>
      <c r="AC69" s="42"/>
      <c r="AD69" s="114"/>
      <c r="AE69" s="114"/>
      <c r="AF69" s="114"/>
      <c r="AG69" s="115" t="s">
        <v>203</v>
      </c>
      <c r="AH69" s="42">
        <v>3.7</v>
      </c>
      <c r="AI69" s="42" t="s">
        <v>2</v>
      </c>
      <c r="AJ69" s="114">
        <v>50000</v>
      </c>
      <c r="AK69" s="114"/>
      <c r="AL69" s="114"/>
      <c r="AM69" s="115" t="s">
        <v>203</v>
      </c>
      <c r="AN69" s="42">
        <v>3.5</v>
      </c>
      <c r="AO69" s="42" t="s">
        <v>2</v>
      </c>
      <c r="AP69" s="114">
        <v>50000</v>
      </c>
      <c r="AQ69" s="122"/>
    </row>
    <row r="70" spans="1:43" x14ac:dyDescent="0.25">
      <c r="A70" s="116"/>
      <c r="B70" s="116"/>
      <c r="C70" s="152"/>
      <c r="D70" s="124"/>
      <c r="E70" s="125"/>
      <c r="F70" s="125"/>
      <c r="G70" s="129"/>
      <c r="H70" s="129"/>
      <c r="I70" s="130"/>
      <c r="J70" s="41"/>
      <c r="K70" s="35"/>
      <c r="L70" s="114"/>
      <c r="M70" s="116"/>
      <c r="N70" s="116"/>
      <c r="O70" s="116"/>
      <c r="P70" s="42"/>
      <c r="Q70" s="42"/>
      <c r="R70" s="114"/>
      <c r="S70" s="114"/>
      <c r="T70" s="114"/>
      <c r="U70" s="114"/>
      <c r="V70" s="42"/>
      <c r="W70" s="42"/>
      <c r="X70" s="114"/>
      <c r="Y70" s="114"/>
      <c r="Z70" s="114"/>
      <c r="AA70" s="114"/>
      <c r="AB70" s="42"/>
      <c r="AC70" s="42"/>
      <c r="AD70" s="114"/>
      <c r="AE70" s="114"/>
      <c r="AF70" s="114"/>
      <c r="AG70" s="115"/>
      <c r="AH70" s="42">
        <v>29600</v>
      </c>
      <c r="AI70" s="42" t="s">
        <v>53</v>
      </c>
      <c r="AJ70" s="114"/>
      <c r="AK70" s="114"/>
      <c r="AL70" s="114"/>
      <c r="AM70" s="115"/>
      <c r="AN70" s="42">
        <v>28000</v>
      </c>
      <c r="AO70" s="42" t="s">
        <v>53</v>
      </c>
      <c r="AP70" s="114"/>
      <c r="AQ70" s="122"/>
    </row>
    <row r="71" spans="1:43" x14ac:dyDescent="0.25">
      <c r="A71" s="116">
        <v>30</v>
      </c>
      <c r="B71" s="116">
        <v>795109</v>
      </c>
      <c r="C71" s="134" t="s">
        <v>156</v>
      </c>
      <c r="D71" s="124" t="s">
        <v>157</v>
      </c>
      <c r="E71" s="125">
        <v>150.32</v>
      </c>
      <c r="F71" s="125">
        <v>820542</v>
      </c>
      <c r="G71" s="129"/>
      <c r="H71" s="129"/>
      <c r="I71" s="130"/>
      <c r="J71" s="41"/>
      <c r="K71" s="35"/>
      <c r="L71" s="114"/>
      <c r="M71" s="116"/>
      <c r="N71" s="116"/>
      <c r="O71" s="130"/>
      <c r="P71" s="42"/>
      <c r="Q71" s="42"/>
      <c r="R71" s="114"/>
      <c r="S71" s="114"/>
      <c r="T71" s="114"/>
      <c r="U71" s="114"/>
      <c r="V71" s="42"/>
      <c r="W71" s="42"/>
      <c r="X71" s="114"/>
      <c r="Y71" s="114"/>
      <c r="Z71" s="114"/>
      <c r="AA71" s="114"/>
      <c r="AB71" s="42"/>
      <c r="AC71" s="42"/>
      <c r="AD71" s="114"/>
      <c r="AE71" s="114"/>
      <c r="AF71" s="114"/>
      <c r="AG71" s="115" t="s">
        <v>203</v>
      </c>
      <c r="AH71" s="42">
        <v>5.0999999999999996</v>
      </c>
      <c r="AI71" s="42" t="s">
        <v>2</v>
      </c>
      <c r="AJ71" s="114">
        <v>70000</v>
      </c>
      <c r="AK71" s="114"/>
      <c r="AL71" s="114"/>
      <c r="AM71" s="115" t="s">
        <v>203</v>
      </c>
      <c r="AN71" s="42">
        <v>4.9000000000000004</v>
      </c>
      <c r="AO71" s="42" t="s">
        <v>2</v>
      </c>
      <c r="AP71" s="114">
        <v>70000</v>
      </c>
      <c r="AQ71" s="161"/>
    </row>
    <row r="72" spans="1:43" x14ac:dyDescent="0.25">
      <c r="A72" s="116"/>
      <c r="B72" s="116"/>
      <c r="C72" s="134"/>
      <c r="D72" s="124"/>
      <c r="E72" s="125"/>
      <c r="F72" s="125"/>
      <c r="G72" s="129"/>
      <c r="H72" s="129"/>
      <c r="I72" s="130"/>
      <c r="J72" s="41"/>
      <c r="K72" s="35"/>
      <c r="L72" s="114"/>
      <c r="M72" s="116"/>
      <c r="N72" s="116"/>
      <c r="O72" s="130"/>
      <c r="P72" s="42"/>
      <c r="Q72" s="42"/>
      <c r="R72" s="114"/>
      <c r="S72" s="114"/>
      <c r="T72" s="114"/>
      <c r="U72" s="114"/>
      <c r="V72" s="42"/>
      <c r="W72" s="42"/>
      <c r="X72" s="114"/>
      <c r="Y72" s="114"/>
      <c r="Z72" s="114"/>
      <c r="AA72" s="114"/>
      <c r="AB72" s="42"/>
      <c r="AC72" s="42"/>
      <c r="AD72" s="114"/>
      <c r="AE72" s="114"/>
      <c r="AF72" s="114"/>
      <c r="AG72" s="115"/>
      <c r="AH72" s="42">
        <v>40800</v>
      </c>
      <c r="AI72" s="42" t="s">
        <v>53</v>
      </c>
      <c r="AJ72" s="114"/>
      <c r="AK72" s="114"/>
      <c r="AL72" s="114"/>
      <c r="AM72" s="115"/>
      <c r="AN72" s="42">
        <v>39200</v>
      </c>
      <c r="AO72" s="42" t="s">
        <v>53</v>
      </c>
      <c r="AP72" s="114"/>
      <c r="AQ72" s="161"/>
    </row>
    <row r="73" spans="1:43" x14ac:dyDescent="0.25">
      <c r="A73" s="116">
        <v>31</v>
      </c>
      <c r="B73" s="116">
        <v>795110</v>
      </c>
      <c r="C73" s="134" t="s">
        <v>158</v>
      </c>
      <c r="D73" s="124" t="s">
        <v>159</v>
      </c>
      <c r="E73" s="125">
        <v>55.207000000000001</v>
      </c>
      <c r="F73" s="125">
        <v>404348</v>
      </c>
      <c r="G73" s="129"/>
      <c r="H73" s="129"/>
      <c r="I73" s="130"/>
      <c r="J73" s="162"/>
      <c r="K73" s="116"/>
      <c r="L73" s="114"/>
      <c r="M73" s="116"/>
      <c r="N73" s="116"/>
      <c r="O73" s="116"/>
      <c r="P73" s="42"/>
      <c r="Q73" s="42"/>
      <c r="R73" s="114"/>
      <c r="S73" s="114" t="s">
        <v>160</v>
      </c>
      <c r="T73" s="114" t="s">
        <v>161</v>
      </c>
      <c r="U73" s="115" t="s">
        <v>203</v>
      </c>
      <c r="V73" s="42">
        <v>4.8</v>
      </c>
      <c r="W73" s="42" t="s">
        <v>2</v>
      </c>
      <c r="X73" s="114">
        <v>62880</v>
      </c>
      <c r="Y73" s="114"/>
      <c r="Z73" s="114"/>
      <c r="AA73" s="114"/>
      <c r="AB73" s="114"/>
      <c r="AC73" s="114"/>
      <c r="AD73" s="114"/>
      <c r="AE73" s="114"/>
      <c r="AF73" s="114"/>
      <c r="AG73" s="115" t="s">
        <v>203</v>
      </c>
      <c r="AH73" s="42">
        <v>5.0999999999999996</v>
      </c>
      <c r="AI73" s="42" t="s">
        <v>2</v>
      </c>
      <c r="AJ73" s="114">
        <v>70000</v>
      </c>
      <c r="AK73" s="114"/>
      <c r="AL73" s="114"/>
      <c r="AM73" s="115" t="s">
        <v>203</v>
      </c>
      <c r="AN73" s="42">
        <v>7</v>
      </c>
      <c r="AO73" s="42" t="s">
        <v>2</v>
      </c>
      <c r="AP73" s="114">
        <v>100000</v>
      </c>
      <c r="AQ73" s="122"/>
    </row>
    <row r="74" spans="1:43" x14ac:dyDescent="0.25">
      <c r="A74" s="116"/>
      <c r="B74" s="116"/>
      <c r="C74" s="134"/>
      <c r="D74" s="124"/>
      <c r="E74" s="125"/>
      <c r="F74" s="125"/>
      <c r="G74" s="129"/>
      <c r="H74" s="129"/>
      <c r="I74" s="130"/>
      <c r="J74" s="162"/>
      <c r="K74" s="116"/>
      <c r="L74" s="114"/>
      <c r="M74" s="116"/>
      <c r="N74" s="116"/>
      <c r="O74" s="116"/>
      <c r="P74" s="42"/>
      <c r="Q74" s="42"/>
      <c r="R74" s="114"/>
      <c r="S74" s="114"/>
      <c r="T74" s="114"/>
      <c r="U74" s="115"/>
      <c r="V74" s="42">
        <v>33600</v>
      </c>
      <c r="W74" s="42" t="s">
        <v>4</v>
      </c>
      <c r="X74" s="114"/>
      <c r="Y74" s="114"/>
      <c r="Z74" s="114"/>
      <c r="AA74" s="114"/>
      <c r="AB74" s="114"/>
      <c r="AC74" s="114"/>
      <c r="AD74" s="114"/>
      <c r="AE74" s="114"/>
      <c r="AF74" s="114"/>
      <c r="AG74" s="115"/>
      <c r="AH74" s="42">
        <v>40800</v>
      </c>
      <c r="AI74" s="42" t="s">
        <v>53</v>
      </c>
      <c r="AJ74" s="114"/>
      <c r="AK74" s="114"/>
      <c r="AL74" s="114"/>
      <c r="AM74" s="115"/>
      <c r="AN74" s="42">
        <v>56000</v>
      </c>
      <c r="AO74" s="42" t="s">
        <v>53</v>
      </c>
      <c r="AP74" s="114"/>
      <c r="AQ74" s="122"/>
    </row>
    <row r="75" spans="1:43" x14ac:dyDescent="0.25">
      <c r="A75" s="116">
        <v>32</v>
      </c>
      <c r="B75" s="116">
        <v>795096</v>
      </c>
      <c r="C75" s="134" t="s">
        <v>162</v>
      </c>
      <c r="D75" s="124" t="s">
        <v>163</v>
      </c>
      <c r="E75" s="125">
        <v>2.7</v>
      </c>
      <c r="F75" s="125">
        <v>16200</v>
      </c>
      <c r="G75" s="129"/>
      <c r="H75" s="129"/>
      <c r="I75" s="130"/>
      <c r="J75" s="41"/>
      <c r="K75" s="35"/>
      <c r="L75" s="114"/>
      <c r="M75" s="116"/>
      <c r="N75" s="116"/>
      <c r="O75" s="116"/>
      <c r="P75" s="42"/>
      <c r="Q75" s="42"/>
      <c r="R75" s="114"/>
      <c r="S75" s="114"/>
      <c r="T75" s="114"/>
      <c r="U75" s="114"/>
      <c r="V75" s="42"/>
      <c r="W75" s="42"/>
      <c r="X75" s="114"/>
      <c r="Y75" s="114"/>
      <c r="Z75" s="114"/>
      <c r="AA75" s="114"/>
      <c r="AB75" s="42"/>
      <c r="AC75" s="42"/>
      <c r="AD75" s="114"/>
      <c r="AE75" s="114"/>
      <c r="AF75" s="114"/>
      <c r="AG75" s="114"/>
      <c r="AH75" s="42"/>
      <c r="AI75" s="42"/>
      <c r="AJ75" s="114"/>
      <c r="AK75" s="114"/>
      <c r="AL75" s="114"/>
      <c r="AM75" s="115" t="s">
        <v>203</v>
      </c>
      <c r="AN75" s="42">
        <v>1.3</v>
      </c>
      <c r="AO75" s="42" t="s">
        <v>2</v>
      </c>
      <c r="AP75" s="114">
        <v>20000</v>
      </c>
      <c r="AQ75" s="122"/>
    </row>
    <row r="76" spans="1:43" x14ac:dyDescent="0.25">
      <c r="A76" s="116"/>
      <c r="B76" s="116"/>
      <c r="C76" s="134"/>
      <c r="D76" s="124"/>
      <c r="E76" s="125"/>
      <c r="F76" s="125"/>
      <c r="G76" s="129"/>
      <c r="H76" s="129"/>
      <c r="I76" s="130"/>
      <c r="J76" s="48"/>
      <c r="K76" s="35"/>
      <c r="L76" s="114"/>
      <c r="M76" s="116"/>
      <c r="N76" s="116"/>
      <c r="O76" s="116"/>
      <c r="P76" s="42"/>
      <c r="Q76" s="42"/>
      <c r="R76" s="114"/>
      <c r="S76" s="114"/>
      <c r="T76" s="114"/>
      <c r="U76" s="114"/>
      <c r="V76" s="42"/>
      <c r="W76" s="42"/>
      <c r="X76" s="114"/>
      <c r="Y76" s="114"/>
      <c r="Z76" s="114"/>
      <c r="AA76" s="114"/>
      <c r="AB76" s="42"/>
      <c r="AC76" s="42"/>
      <c r="AD76" s="114"/>
      <c r="AE76" s="114"/>
      <c r="AF76" s="114"/>
      <c r="AG76" s="114"/>
      <c r="AH76" s="42"/>
      <c r="AI76" s="42"/>
      <c r="AJ76" s="114"/>
      <c r="AK76" s="114"/>
      <c r="AL76" s="114"/>
      <c r="AM76" s="115"/>
      <c r="AN76" s="42">
        <v>10558</v>
      </c>
      <c r="AO76" s="42" t="s">
        <v>53</v>
      </c>
      <c r="AP76" s="114"/>
      <c r="AQ76" s="122"/>
    </row>
    <row r="77" spans="1:43" x14ac:dyDescent="0.25">
      <c r="A77" s="116">
        <v>33</v>
      </c>
      <c r="B77" s="116">
        <v>795125</v>
      </c>
      <c r="C77" s="134" t="s">
        <v>164</v>
      </c>
      <c r="D77" s="124" t="s">
        <v>165</v>
      </c>
      <c r="E77" s="125">
        <v>36.299999999999997</v>
      </c>
      <c r="F77" s="125">
        <v>263368</v>
      </c>
      <c r="G77" s="163" t="s">
        <v>213</v>
      </c>
      <c r="H77" s="163" t="s">
        <v>214</v>
      </c>
      <c r="I77" s="128" t="s">
        <v>203</v>
      </c>
      <c r="J77" s="41">
        <v>1.4770000000000001</v>
      </c>
      <c r="K77" s="35" t="s">
        <v>2</v>
      </c>
      <c r="L77" s="114"/>
      <c r="M77" s="116" t="s">
        <v>166</v>
      </c>
      <c r="N77" s="116" t="s">
        <v>167</v>
      </c>
      <c r="O77" s="128" t="s">
        <v>203</v>
      </c>
      <c r="P77" s="42">
        <v>2</v>
      </c>
      <c r="Q77" s="42" t="s">
        <v>2</v>
      </c>
      <c r="R77" s="114"/>
      <c r="S77" s="114" t="s">
        <v>168</v>
      </c>
      <c r="T77" s="114" t="s">
        <v>169</v>
      </c>
      <c r="U77" s="115" t="s">
        <v>203</v>
      </c>
      <c r="V77" s="42">
        <v>2.5</v>
      </c>
      <c r="W77" s="42" t="s">
        <v>2</v>
      </c>
      <c r="X77" s="114">
        <v>33750</v>
      </c>
      <c r="Y77" s="114"/>
      <c r="Z77" s="114"/>
      <c r="AA77" s="114"/>
      <c r="AB77" s="42"/>
      <c r="AC77" s="42"/>
      <c r="AD77" s="114"/>
      <c r="AE77" s="114"/>
      <c r="AF77" s="114"/>
      <c r="AG77" s="115" t="s">
        <v>203</v>
      </c>
      <c r="AH77" s="42">
        <v>7.4</v>
      </c>
      <c r="AI77" s="42" t="s">
        <v>2</v>
      </c>
      <c r="AJ77" s="114">
        <v>100000</v>
      </c>
      <c r="AK77" s="114"/>
      <c r="AL77" s="114"/>
      <c r="AM77" s="115" t="s">
        <v>203</v>
      </c>
      <c r="AN77" s="42">
        <v>5.5</v>
      </c>
      <c r="AO77" s="42" t="s">
        <v>2</v>
      </c>
      <c r="AP77" s="105">
        <v>80000</v>
      </c>
      <c r="AQ77" s="122"/>
    </row>
    <row r="78" spans="1:43" x14ac:dyDescent="0.25">
      <c r="A78" s="116"/>
      <c r="B78" s="116"/>
      <c r="C78" s="134"/>
      <c r="D78" s="124"/>
      <c r="E78" s="125"/>
      <c r="F78" s="125"/>
      <c r="G78" s="164"/>
      <c r="H78" s="164"/>
      <c r="I78" s="128"/>
      <c r="J78" s="41">
        <v>13700</v>
      </c>
      <c r="K78" s="35" t="s">
        <v>3</v>
      </c>
      <c r="L78" s="114"/>
      <c r="M78" s="116"/>
      <c r="N78" s="116"/>
      <c r="O78" s="128"/>
      <c r="P78" s="42">
        <v>16000</v>
      </c>
      <c r="Q78" s="42" t="s">
        <v>3</v>
      </c>
      <c r="R78" s="114"/>
      <c r="S78" s="114"/>
      <c r="T78" s="114"/>
      <c r="U78" s="115"/>
      <c r="V78" s="42">
        <v>21250</v>
      </c>
      <c r="W78" s="42" t="s">
        <v>4</v>
      </c>
      <c r="X78" s="114"/>
      <c r="Y78" s="114"/>
      <c r="Z78" s="114"/>
      <c r="AA78" s="114"/>
      <c r="AB78" s="42"/>
      <c r="AC78" s="42"/>
      <c r="AD78" s="114"/>
      <c r="AE78" s="114"/>
      <c r="AF78" s="114"/>
      <c r="AG78" s="115"/>
      <c r="AH78" s="42">
        <v>59200</v>
      </c>
      <c r="AI78" s="42" t="s">
        <v>53</v>
      </c>
      <c r="AJ78" s="114"/>
      <c r="AK78" s="114"/>
      <c r="AL78" s="114"/>
      <c r="AM78" s="115"/>
      <c r="AN78" s="42">
        <v>45000</v>
      </c>
      <c r="AO78" s="42" t="s">
        <v>53</v>
      </c>
      <c r="AP78" s="105"/>
      <c r="AQ78" s="122"/>
    </row>
    <row r="79" spans="1:43" x14ac:dyDescent="0.25">
      <c r="A79" s="116">
        <v>34</v>
      </c>
      <c r="B79" s="116">
        <v>795081</v>
      </c>
      <c r="C79" s="134" t="s">
        <v>170</v>
      </c>
      <c r="D79" s="124" t="s">
        <v>171</v>
      </c>
      <c r="E79" s="125">
        <v>0.53</v>
      </c>
      <c r="F79" s="125">
        <v>3180</v>
      </c>
      <c r="G79" s="129"/>
      <c r="H79" s="129"/>
      <c r="I79" s="130"/>
      <c r="J79" s="41"/>
      <c r="K79" s="35"/>
      <c r="L79" s="114"/>
      <c r="M79" s="116"/>
      <c r="N79" s="116"/>
      <c r="O79" s="116"/>
      <c r="P79" s="42"/>
      <c r="Q79" s="42"/>
      <c r="R79" s="114"/>
      <c r="S79" s="114"/>
      <c r="T79" s="114"/>
      <c r="U79" s="114"/>
      <c r="V79" s="42"/>
      <c r="W79" s="42"/>
      <c r="X79" s="114"/>
      <c r="Y79" s="114"/>
      <c r="Z79" s="114"/>
      <c r="AA79" s="114"/>
      <c r="AB79" s="42"/>
      <c r="AC79" s="42"/>
      <c r="AD79" s="114"/>
      <c r="AE79" s="114"/>
      <c r="AF79" s="114"/>
      <c r="AG79" s="114"/>
      <c r="AH79" s="42"/>
      <c r="AI79" s="42"/>
      <c r="AJ79" s="114"/>
      <c r="AK79" s="114"/>
      <c r="AL79" s="114"/>
      <c r="AM79" s="115" t="s">
        <v>203</v>
      </c>
      <c r="AN79" s="52">
        <v>0.5</v>
      </c>
      <c r="AO79" s="52" t="s">
        <v>2</v>
      </c>
      <c r="AP79" s="105">
        <f>20000-12000</f>
        <v>8000</v>
      </c>
      <c r="AQ79" s="122"/>
    </row>
    <row r="80" spans="1:43" x14ac:dyDescent="0.25">
      <c r="A80" s="116"/>
      <c r="B80" s="116"/>
      <c r="C80" s="134"/>
      <c r="D80" s="124"/>
      <c r="E80" s="125"/>
      <c r="F80" s="125"/>
      <c r="G80" s="129"/>
      <c r="H80" s="129"/>
      <c r="I80" s="130"/>
      <c r="J80" s="48"/>
      <c r="K80" s="35"/>
      <c r="L80" s="114"/>
      <c r="M80" s="116"/>
      <c r="N80" s="116"/>
      <c r="O80" s="116"/>
      <c r="P80" s="42"/>
      <c r="Q80" s="42"/>
      <c r="R80" s="114"/>
      <c r="S80" s="114"/>
      <c r="T80" s="114"/>
      <c r="U80" s="114"/>
      <c r="V80" s="42"/>
      <c r="W80" s="42"/>
      <c r="X80" s="114"/>
      <c r="Y80" s="114"/>
      <c r="Z80" s="114"/>
      <c r="AA80" s="114"/>
      <c r="AB80" s="42"/>
      <c r="AC80" s="42"/>
      <c r="AD80" s="114"/>
      <c r="AE80" s="114"/>
      <c r="AF80" s="114"/>
      <c r="AG80" s="114"/>
      <c r="AH80" s="42"/>
      <c r="AI80" s="42"/>
      <c r="AJ80" s="114"/>
      <c r="AK80" s="114"/>
      <c r="AL80" s="114"/>
      <c r="AM80" s="115"/>
      <c r="AN80" s="52">
        <v>3180</v>
      </c>
      <c r="AO80" s="52" t="s">
        <v>53</v>
      </c>
      <c r="AP80" s="105"/>
      <c r="AQ80" s="122"/>
    </row>
    <row r="81" spans="1:43" x14ac:dyDescent="0.25">
      <c r="A81" s="116">
        <v>35</v>
      </c>
      <c r="B81" s="116">
        <v>795111</v>
      </c>
      <c r="C81" s="134" t="s">
        <v>172</v>
      </c>
      <c r="D81" s="124" t="s">
        <v>173</v>
      </c>
      <c r="E81" s="125">
        <v>63.4</v>
      </c>
      <c r="F81" s="125">
        <v>528437</v>
      </c>
      <c r="G81" s="129"/>
      <c r="H81" s="129"/>
      <c r="I81" s="130"/>
      <c r="J81" s="41"/>
      <c r="K81" s="35"/>
      <c r="L81" s="114"/>
      <c r="M81" s="116"/>
      <c r="N81" s="116"/>
      <c r="O81" s="116"/>
      <c r="P81" s="42"/>
      <c r="Q81" s="42"/>
      <c r="R81" s="114"/>
      <c r="S81" s="114"/>
      <c r="T81" s="114"/>
      <c r="U81" s="114"/>
      <c r="V81" s="42"/>
      <c r="W81" s="42"/>
      <c r="X81" s="114"/>
      <c r="Y81" s="114"/>
      <c r="Z81" s="114"/>
      <c r="AA81" s="114"/>
      <c r="AB81" s="42"/>
      <c r="AC81" s="42"/>
      <c r="AD81" s="114"/>
      <c r="AE81" s="114"/>
      <c r="AF81" s="114"/>
      <c r="AG81" s="115" t="s">
        <v>203</v>
      </c>
      <c r="AH81" s="42">
        <f>3.7+1.1</f>
        <v>4.8000000000000007</v>
      </c>
      <c r="AI81" s="42" t="s">
        <v>2</v>
      </c>
      <c r="AJ81" s="114">
        <v>27570</v>
      </c>
      <c r="AK81" s="114"/>
      <c r="AL81" s="114"/>
      <c r="AM81" s="114"/>
      <c r="AN81" s="42"/>
      <c r="AO81" s="42"/>
      <c r="AP81" s="114"/>
      <c r="AQ81" s="122"/>
    </row>
    <row r="82" spans="1:43" x14ac:dyDescent="0.25">
      <c r="A82" s="116"/>
      <c r="B82" s="116"/>
      <c r="C82" s="134"/>
      <c r="D82" s="124"/>
      <c r="E82" s="125"/>
      <c r="F82" s="125"/>
      <c r="G82" s="129"/>
      <c r="H82" s="129"/>
      <c r="I82" s="130"/>
      <c r="J82" s="41"/>
      <c r="K82" s="35"/>
      <c r="L82" s="114"/>
      <c r="M82" s="116"/>
      <c r="N82" s="116"/>
      <c r="O82" s="116"/>
      <c r="P82" s="42"/>
      <c r="Q82" s="42"/>
      <c r="R82" s="114"/>
      <c r="S82" s="114"/>
      <c r="T82" s="114"/>
      <c r="U82" s="114"/>
      <c r="V82" s="42"/>
      <c r="W82" s="42"/>
      <c r="X82" s="114"/>
      <c r="Y82" s="114"/>
      <c r="Z82" s="114"/>
      <c r="AA82" s="114"/>
      <c r="AB82" s="42"/>
      <c r="AC82" s="42"/>
      <c r="AD82" s="114"/>
      <c r="AE82" s="114"/>
      <c r="AF82" s="114"/>
      <c r="AG82" s="115"/>
      <c r="AH82" s="42">
        <v>31450</v>
      </c>
      <c r="AI82" s="42" t="s">
        <v>53</v>
      </c>
      <c r="AJ82" s="114"/>
      <c r="AK82" s="114"/>
      <c r="AL82" s="114"/>
      <c r="AM82" s="114"/>
      <c r="AN82" s="42"/>
      <c r="AO82" s="42"/>
      <c r="AP82" s="114"/>
      <c r="AQ82" s="122"/>
    </row>
    <row r="83" spans="1:43" x14ac:dyDescent="0.25">
      <c r="A83" s="116">
        <v>36</v>
      </c>
      <c r="B83" s="116">
        <v>795112</v>
      </c>
      <c r="C83" s="134" t="s">
        <v>174</v>
      </c>
      <c r="D83" s="124" t="s">
        <v>175</v>
      </c>
      <c r="E83" s="125">
        <v>2.6379999999999999</v>
      </c>
      <c r="F83" s="125">
        <v>14494</v>
      </c>
      <c r="G83" s="129"/>
      <c r="H83" s="129"/>
      <c r="I83" s="130"/>
      <c r="J83" s="41"/>
      <c r="K83" s="35"/>
      <c r="L83" s="114"/>
      <c r="M83" s="116"/>
      <c r="N83" s="116"/>
      <c r="O83" s="116"/>
      <c r="P83" s="42"/>
      <c r="Q83" s="42"/>
      <c r="R83" s="114"/>
      <c r="S83" s="114"/>
      <c r="T83" s="114"/>
      <c r="U83" s="114"/>
      <c r="V83" s="42"/>
      <c r="W83" s="42"/>
      <c r="X83" s="114"/>
      <c r="Y83" s="114"/>
      <c r="Z83" s="114"/>
      <c r="AA83" s="114"/>
      <c r="AB83" s="42"/>
      <c r="AC83" s="42"/>
      <c r="AD83" s="114"/>
      <c r="AE83" s="114"/>
      <c r="AF83" s="114"/>
      <c r="AG83" s="115" t="s">
        <v>203</v>
      </c>
      <c r="AH83" s="42">
        <v>2.6</v>
      </c>
      <c r="AI83" s="42" t="s">
        <v>2</v>
      </c>
      <c r="AJ83" s="114">
        <f>50000-14600</f>
        <v>35400</v>
      </c>
      <c r="AK83" s="114"/>
      <c r="AL83" s="114"/>
      <c r="AM83" s="114"/>
      <c r="AN83" s="42"/>
      <c r="AO83" s="42"/>
      <c r="AP83" s="114"/>
      <c r="AQ83" s="122"/>
    </row>
    <row r="84" spans="1:43" x14ac:dyDescent="0.25">
      <c r="A84" s="116"/>
      <c r="B84" s="116"/>
      <c r="C84" s="134"/>
      <c r="D84" s="124"/>
      <c r="E84" s="125"/>
      <c r="F84" s="125"/>
      <c r="G84" s="129"/>
      <c r="H84" s="129"/>
      <c r="I84" s="130"/>
      <c r="J84" s="41"/>
      <c r="K84" s="35"/>
      <c r="L84" s="114"/>
      <c r="M84" s="116"/>
      <c r="N84" s="116"/>
      <c r="O84" s="116"/>
      <c r="P84" s="42"/>
      <c r="Q84" s="42"/>
      <c r="R84" s="114"/>
      <c r="S84" s="114"/>
      <c r="T84" s="114"/>
      <c r="U84" s="114"/>
      <c r="V84" s="42"/>
      <c r="W84" s="42"/>
      <c r="X84" s="114"/>
      <c r="Y84" s="114"/>
      <c r="Z84" s="114"/>
      <c r="AA84" s="114"/>
      <c r="AB84" s="42"/>
      <c r="AC84" s="42"/>
      <c r="AD84" s="114"/>
      <c r="AE84" s="114"/>
      <c r="AF84" s="114"/>
      <c r="AG84" s="115"/>
      <c r="AH84" s="42">
        <v>29600</v>
      </c>
      <c r="AI84" s="42" t="s">
        <v>53</v>
      </c>
      <c r="AJ84" s="114"/>
      <c r="AK84" s="114"/>
      <c r="AL84" s="114"/>
      <c r="AM84" s="114"/>
      <c r="AN84" s="42"/>
      <c r="AO84" s="42"/>
      <c r="AP84" s="114"/>
      <c r="AQ84" s="122"/>
    </row>
    <row r="85" spans="1:43" ht="15" customHeight="1" x14ac:dyDescent="0.25">
      <c r="A85" s="116">
        <v>37</v>
      </c>
      <c r="B85" s="116">
        <v>795126</v>
      </c>
      <c r="C85" s="134" t="s">
        <v>176</v>
      </c>
      <c r="D85" s="124" t="s">
        <v>177</v>
      </c>
      <c r="E85" s="125">
        <v>84.75</v>
      </c>
      <c r="F85" s="125">
        <v>570348</v>
      </c>
      <c r="G85" s="129" t="s">
        <v>178</v>
      </c>
      <c r="H85" s="129" t="s">
        <v>179</v>
      </c>
      <c r="I85" s="130" t="s">
        <v>44</v>
      </c>
      <c r="J85" s="41">
        <v>23800</v>
      </c>
      <c r="K85" s="35" t="s">
        <v>3</v>
      </c>
      <c r="L85" s="114">
        <v>25126</v>
      </c>
      <c r="M85" s="116"/>
      <c r="N85" s="116"/>
      <c r="O85" s="130"/>
      <c r="P85" s="42"/>
      <c r="Q85" s="42"/>
      <c r="R85" s="114"/>
      <c r="S85" s="114" t="s">
        <v>201</v>
      </c>
      <c r="T85" s="114" t="s">
        <v>202</v>
      </c>
      <c r="U85" s="115" t="s">
        <v>203</v>
      </c>
      <c r="V85" s="42">
        <f>3+3</f>
        <v>6</v>
      </c>
      <c r="W85" s="42" t="s">
        <v>2</v>
      </c>
      <c r="X85" s="114">
        <f>40800+40800</f>
        <v>81600</v>
      </c>
      <c r="Y85" s="114"/>
      <c r="Z85" s="114"/>
      <c r="AA85" s="114"/>
      <c r="AB85" s="42"/>
      <c r="AC85" s="42"/>
      <c r="AD85" s="114"/>
      <c r="AE85" s="114"/>
      <c r="AF85" s="114"/>
      <c r="AG85" s="114"/>
      <c r="AH85" s="42"/>
      <c r="AI85" s="42"/>
      <c r="AJ85" s="114"/>
      <c r="AK85" s="114"/>
      <c r="AL85" s="114"/>
      <c r="AM85" s="114"/>
      <c r="AN85" s="42"/>
      <c r="AO85" s="42"/>
      <c r="AP85" s="114"/>
      <c r="AQ85" s="122"/>
    </row>
    <row r="86" spans="1:43" x14ac:dyDescent="0.25">
      <c r="A86" s="116"/>
      <c r="B86" s="116"/>
      <c r="C86" s="134"/>
      <c r="D86" s="124"/>
      <c r="E86" s="125"/>
      <c r="F86" s="125"/>
      <c r="G86" s="129"/>
      <c r="H86" s="129"/>
      <c r="I86" s="130"/>
      <c r="J86" s="6"/>
      <c r="K86" s="6"/>
      <c r="L86" s="114"/>
      <c r="M86" s="116"/>
      <c r="N86" s="116"/>
      <c r="O86" s="130"/>
      <c r="P86" s="42"/>
      <c r="Q86" s="42"/>
      <c r="R86" s="114"/>
      <c r="S86" s="114"/>
      <c r="T86" s="114"/>
      <c r="U86" s="115"/>
      <c r="V86" s="42">
        <v>45000</v>
      </c>
      <c r="W86" s="42" t="s">
        <v>4</v>
      </c>
      <c r="X86" s="114"/>
      <c r="Y86" s="114"/>
      <c r="Z86" s="114"/>
      <c r="AA86" s="114"/>
      <c r="AB86" s="42"/>
      <c r="AC86" s="42"/>
      <c r="AD86" s="114"/>
      <c r="AE86" s="114"/>
      <c r="AF86" s="114"/>
      <c r="AG86" s="114"/>
      <c r="AH86" s="42"/>
      <c r="AI86" s="42"/>
      <c r="AJ86" s="114"/>
      <c r="AK86" s="114"/>
      <c r="AL86" s="114"/>
      <c r="AM86" s="114"/>
      <c r="AN86" s="42"/>
      <c r="AO86" s="42"/>
      <c r="AP86" s="114"/>
      <c r="AQ86" s="122"/>
    </row>
    <row r="87" spans="1:43" x14ac:dyDescent="0.25">
      <c r="A87" s="116">
        <v>38</v>
      </c>
      <c r="B87" s="116">
        <v>795086</v>
      </c>
      <c r="C87" s="134" t="s">
        <v>180</v>
      </c>
      <c r="D87" s="124" t="s">
        <v>181</v>
      </c>
      <c r="E87" s="125">
        <v>1.26</v>
      </c>
      <c r="F87" s="125">
        <v>9072</v>
      </c>
      <c r="G87" s="129"/>
      <c r="H87" s="129"/>
      <c r="I87" s="130"/>
      <c r="J87" s="41"/>
      <c r="K87" s="41"/>
      <c r="L87" s="162"/>
      <c r="M87" s="116"/>
      <c r="N87" s="116"/>
      <c r="O87" s="116"/>
      <c r="P87" s="42"/>
      <c r="Q87" s="42"/>
      <c r="R87" s="114"/>
      <c r="S87" s="114"/>
      <c r="T87" s="114"/>
      <c r="U87" s="114"/>
      <c r="V87" s="42"/>
      <c r="W87" s="42"/>
      <c r="X87" s="114"/>
      <c r="Y87" s="114"/>
      <c r="Z87" s="114"/>
      <c r="AA87" s="114"/>
      <c r="AB87" s="42"/>
      <c r="AC87" s="42"/>
      <c r="AD87" s="114"/>
      <c r="AE87" s="114"/>
      <c r="AF87" s="114"/>
      <c r="AG87" s="114"/>
      <c r="AH87" s="42"/>
      <c r="AI87" s="42"/>
      <c r="AJ87" s="114"/>
      <c r="AK87" s="114"/>
      <c r="AL87" s="114"/>
      <c r="AM87" s="115" t="s">
        <v>203</v>
      </c>
      <c r="AN87" s="42">
        <v>0.6</v>
      </c>
      <c r="AO87" s="42" t="s">
        <v>2</v>
      </c>
      <c r="AP87" s="114">
        <v>10000</v>
      </c>
      <c r="AQ87" s="122"/>
    </row>
    <row r="88" spans="1:43" x14ac:dyDescent="0.25">
      <c r="A88" s="116"/>
      <c r="B88" s="116"/>
      <c r="C88" s="134"/>
      <c r="D88" s="124"/>
      <c r="E88" s="125"/>
      <c r="F88" s="125"/>
      <c r="G88" s="129"/>
      <c r="H88" s="129"/>
      <c r="I88" s="130"/>
      <c r="J88" s="41"/>
      <c r="K88" s="41"/>
      <c r="L88" s="162"/>
      <c r="M88" s="116"/>
      <c r="N88" s="116"/>
      <c r="O88" s="116"/>
      <c r="P88" s="42"/>
      <c r="Q88" s="42"/>
      <c r="R88" s="114"/>
      <c r="S88" s="114"/>
      <c r="T88" s="114"/>
      <c r="U88" s="114"/>
      <c r="V88" s="42"/>
      <c r="W88" s="42"/>
      <c r="X88" s="114"/>
      <c r="Y88" s="114"/>
      <c r="Z88" s="114"/>
      <c r="AA88" s="114"/>
      <c r="AB88" s="42"/>
      <c r="AC88" s="42"/>
      <c r="AD88" s="114"/>
      <c r="AE88" s="114"/>
      <c r="AF88" s="114"/>
      <c r="AG88" s="114"/>
      <c r="AH88" s="42"/>
      <c r="AI88" s="42"/>
      <c r="AJ88" s="114"/>
      <c r="AK88" s="114"/>
      <c r="AL88" s="114"/>
      <c r="AM88" s="115"/>
      <c r="AN88" s="42">
        <v>4200</v>
      </c>
      <c r="AO88" s="42" t="s">
        <v>53</v>
      </c>
      <c r="AP88" s="114"/>
      <c r="AQ88" s="122"/>
    </row>
    <row r="89" spans="1:43" x14ac:dyDescent="0.25">
      <c r="A89" s="116">
        <v>39</v>
      </c>
      <c r="B89" s="116">
        <v>795118</v>
      </c>
      <c r="C89" s="134" t="s">
        <v>182</v>
      </c>
      <c r="D89" s="124" t="s">
        <v>183</v>
      </c>
      <c r="E89" s="125">
        <v>70.522999999999996</v>
      </c>
      <c r="F89" s="125">
        <v>436532</v>
      </c>
      <c r="G89" s="165"/>
      <c r="H89" s="165"/>
      <c r="I89" s="143"/>
      <c r="J89" s="67"/>
      <c r="K89" s="67"/>
      <c r="L89" s="138"/>
      <c r="M89" s="116"/>
      <c r="N89" s="116"/>
      <c r="O89" s="116"/>
      <c r="P89" s="42"/>
      <c r="Q89" s="42"/>
      <c r="R89" s="114"/>
      <c r="S89" s="114"/>
      <c r="T89" s="114"/>
      <c r="U89" s="114"/>
      <c r="V89" s="42"/>
      <c r="W89" s="42"/>
      <c r="X89" s="114"/>
      <c r="Y89" s="114"/>
      <c r="Z89" s="114"/>
      <c r="AA89" s="114"/>
      <c r="AB89" s="42"/>
      <c r="AC89" s="42"/>
      <c r="AD89" s="114"/>
      <c r="AE89" s="114"/>
      <c r="AF89" s="114"/>
      <c r="AG89" s="114"/>
      <c r="AH89" s="42"/>
      <c r="AI89" s="42"/>
      <c r="AJ89" s="114"/>
      <c r="AK89" s="114"/>
      <c r="AL89" s="114"/>
      <c r="AM89" s="114"/>
      <c r="AN89" s="42"/>
      <c r="AO89" s="42"/>
      <c r="AP89" s="105"/>
      <c r="AQ89" s="122"/>
    </row>
    <row r="90" spans="1:43" x14ac:dyDescent="0.25">
      <c r="A90" s="116"/>
      <c r="B90" s="116"/>
      <c r="C90" s="134"/>
      <c r="D90" s="124"/>
      <c r="E90" s="125"/>
      <c r="F90" s="125"/>
      <c r="G90" s="165"/>
      <c r="H90" s="165"/>
      <c r="I90" s="143"/>
      <c r="J90" s="67"/>
      <c r="K90" s="67"/>
      <c r="L90" s="138"/>
      <c r="M90" s="116"/>
      <c r="N90" s="116"/>
      <c r="O90" s="116"/>
      <c r="P90" s="42"/>
      <c r="Q90" s="42"/>
      <c r="R90" s="114"/>
      <c r="S90" s="114"/>
      <c r="T90" s="114"/>
      <c r="U90" s="114"/>
      <c r="V90" s="42"/>
      <c r="W90" s="42"/>
      <c r="X90" s="114"/>
      <c r="Y90" s="114"/>
      <c r="Z90" s="114"/>
      <c r="AA90" s="114"/>
      <c r="AB90" s="42"/>
      <c r="AC90" s="42"/>
      <c r="AD90" s="114"/>
      <c r="AE90" s="114"/>
      <c r="AF90" s="114"/>
      <c r="AG90" s="114"/>
      <c r="AH90" s="42"/>
      <c r="AI90" s="42"/>
      <c r="AJ90" s="114"/>
      <c r="AK90" s="114"/>
      <c r="AL90" s="114"/>
      <c r="AM90" s="114"/>
      <c r="AN90" s="42"/>
      <c r="AO90" s="42"/>
      <c r="AP90" s="105"/>
      <c r="AQ90" s="122"/>
    </row>
    <row r="91" spans="1:43" x14ac:dyDescent="0.25">
      <c r="A91" s="116">
        <v>40</v>
      </c>
      <c r="B91" s="116">
        <v>795087</v>
      </c>
      <c r="C91" s="134" t="s">
        <v>184</v>
      </c>
      <c r="D91" s="124" t="s">
        <v>185</v>
      </c>
      <c r="E91" s="125">
        <v>1.1000000000000001</v>
      </c>
      <c r="F91" s="125">
        <v>8184</v>
      </c>
      <c r="G91" s="129"/>
      <c r="H91" s="129"/>
      <c r="I91" s="130"/>
      <c r="J91" s="41"/>
      <c r="K91" s="35"/>
      <c r="L91" s="114"/>
      <c r="M91" s="129"/>
      <c r="N91" s="129"/>
      <c r="O91" s="130"/>
      <c r="P91" s="42"/>
      <c r="Q91" s="42"/>
      <c r="R91" s="114"/>
      <c r="S91" s="114"/>
      <c r="T91" s="114"/>
      <c r="U91" s="114"/>
      <c r="V91" s="42"/>
      <c r="W91" s="42"/>
      <c r="X91" s="114"/>
      <c r="Y91" s="114"/>
      <c r="Z91" s="114"/>
      <c r="AA91" s="114"/>
      <c r="AB91" s="42"/>
      <c r="AC91" s="42"/>
      <c r="AD91" s="114"/>
      <c r="AE91" s="114"/>
      <c r="AF91" s="114"/>
      <c r="AG91" s="114"/>
      <c r="AH91" s="42"/>
      <c r="AI91" s="42"/>
      <c r="AJ91" s="114"/>
      <c r="AK91" s="114"/>
      <c r="AL91" s="114"/>
      <c r="AM91" s="115" t="s">
        <v>203</v>
      </c>
      <c r="AN91" s="42">
        <v>1.1000000000000001</v>
      </c>
      <c r="AO91" s="42" t="s">
        <v>2</v>
      </c>
      <c r="AP91" s="114">
        <v>14890</v>
      </c>
      <c r="AQ91" s="122"/>
    </row>
    <row r="92" spans="1:43" x14ac:dyDescent="0.25">
      <c r="A92" s="116"/>
      <c r="B92" s="116"/>
      <c r="C92" s="134"/>
      <c r="D92" s="124"/>
      <c r="E92" s="125"/>
      <c r="F92" s="125"/>
      <c r="G92" s="129"/>
      <c r="H92" s="129"/>
      <c r="I92" s="130"/>
      <c r="J92" s="41"/>
      <c r="K92" s="35"/>
      <c r="L92" s="114"/>
      <c r="M92" s="129"/>
      <c r="N92" s="129"/>
      <c r="O92" s="130"/>
      <c r="P92" s="42"/>
      <c r="Q92" s="42"/>
      <c r="R92" s="114"/>
      <c r="S92" s="114"/>
      <c r="T92" s="114"/>
      <c r="U92" s="114"/>
      <c r="V92" s="42"/>
      <c r="W92" s="42"/>
      <c r="X92" s="114"/>
      <c r="Y92" s="114"/>
      <c r="Z92" s="114"/>
      <c r="AA92" s="114"/>
      <c r="AB92" s="42"/>
      <c r="AC92" s="42"/>
      <c r="AD92" s="114"/>
      <c r="AE92" s="114"/>
      <c r="AF92" s="114"/>
      <c r="AG92" s="114"/>
      <c r="AH92" s="42"/>
      <c r="AI92" s="42"/>
      <c r="AJ92" s="114"/>
      <c r="AK92" s="114"/>
      <c r="AL92" s="114"/>
      <c r="AM92" s="115"/>
      <c r="AN92" s="42">
        <v>8100</v>
      </c>
      <c r="AO92" s="42" t="s">
        <v>53</v>
      </c>
      <c r="AP92" s="114"/>
      <c r="AQ92" s="122"/>
    </row>
    <row r="93" spans="1:43" x14ac:dyDescent="0.25">
      <c r="A93" s="116">
        <v>41</v>
      </c>
      <c r="B93" s="116">
        <v>795084</v>
      </c>
      <c r="C93" s="134" t="s">
        <v>186</v>
      </c>
      <c r="D93" s="124" t="s">
        <v>187</v>
      </c>
      <c r="E93" s="125">
        <v>1.349</v>
      </c>
      <c r="F93" s="125">
        <v>7757</v>
      </c>
      <c r="G93" s="129"/>
      <c r="H93" s="129"/>
      <c r="I93" s="130"/>
      <c r="J93" s="41"/>
      <c r="K93" s="35"/>
      <c r="L93" s="114"/>
      <c r="M93" s="116"/>
      <c r="N93" s="116"/>
      <c r="O93" s="116"/>
      <c r="P93" s="42"/>
      <c r="Q93" s="42"/>
      <c r="R93" s="114"/>
      <c r="S93" s="114"/>
      <c r="T93" s="114"/>
      <c r="U93" s="114"/>
      <c r="V93" s="42"/>
      <c r="W93" s="42"/>
      <c r="X93" s="114"/>
      <c r="Y93" s="114"/>
      <c r="Z93" s="114"/>
      <c r="AA93" s="114"/>
      <c r="AB93" s="42"/>
      <c r="AC93" s="42"/>
      <c r="AD93" s="114"/>
      <c r="AE93" s="114"/>
      <c r="AF93" s="114"/>
      <c r="AG93" s="114"/>
      <c r="AH93" s="42"/>
      <c r="AI93" s="42"/>
      <c r="AJ93" s="114"/>
      <c r="AK93" s="114"/>
      <c r="AL93" s="114"/>
      <c r="AM93" s="115" t="s">
        <v>203</v>
      </c>
      <c r="AN93" s="42">
        <v>1.3</v>
      </c>
      <c r="AO93" s="42" t="s">
        <v>2</v>
      </c>
      <c r="AP93" s="114">
        <v>20600</v>
      </c>
      <c r="AQ93" s="166"/>
    </row>
    <row r="94" spans="1:43" x14ac:dyDescent="0.25">
      <c r="A94" s="116"/>
      <c r="B94" s="116"/>
      <c r="C94" s="134"/>
      <c r="D94" s="124"/>
      <c r="E94" s="125"/>
      <c r="F94" s="125"/>
      <c r="G94" s="129"/>
      <c r="H94" s="129"/>
      <c r="I94" s="130"/>
      <c r="J94" s="41"/>
      <c r="K94" s="35"/>
      <c r="L94" s="114"/>
      <c r="M94" s="116"/>
      <c r="N94" s="116"/>
      <c r="O94" s="116"/>
      <c r="P94" s="42"/>
      <c r="Q94" s="42"/>
      <c r="R94" s="114"/>
      <c r="S94" s="114"/>
      <c r="T94" s="114"/>
      <c r="U94" s="114"/>
      <c r="V94" s="42"/>
      <c r="W94" s="42"/>
      <c r="X94" s="114"/>
      <c r="Y94" s="114"/>
      <c r="Z94" s="114"/>
      <c r="AA94" s="114"/>
      <c r="AB94" s="42"/>
      <c r="AC94" s="42"/>
      <c r="AD94" s="114"/>
      <c r="AE94" s="114"/>
      <c r="AF94" s="114"/>
      <c r="AG94" s="114"/>
      <c r="AH94" s="42"/>
      <c r="AI94" s="42"/>
      <c r="AJ94" s="114"/>
      <c r="AK94" s="114"/>
      <c r="AL94" s="114"/>
      <c r="AM94" s="115"/>
      <c r="AN94" s="60">
        <v>7757</v>
      </c>
      <c r="AO94" s="42" t="s">
        <v>53</v>
      </c>
      <c r="AP94" s="114"/>
      <c r="AQ94" s="166"/>
    </row>
    <row r="95" spans="1:43" x14ac:dyDescent="0.25">
      <c r="A95" s="116">
        <v>42</v>
      </c>
      <c r="B95" s="116">
        <v>795114</v>
      </c>
      <c r="C95" s="134" t="s">
        <v>188</v>
      </c>
      <c r="D95" s="124" t="s">
        <v>189</v>
      </c>
      <c r="E95" s="125">
        <v>2.9</v>
      </c>
      <c r="F95" s="125">
        <v>26705</v>
      </c>
      <c r="G95" s="129"/>
      <c r="H95" s="129"/>
      <c r="I95" s="130"/>
      <c r="J95" s="49"/>
      <c r="K95" s="35"/>
      <c r="L95" s="114"/>
      <c r="M95" s="116"/>
      <c r="N95" s="116"/>
      <c r="O95" s="116"/>
      <c r="P95" s="42"/>
      <c r="Q95" s="42"/>
      <c r="R95" s="114"/>
      <c r="S95" s="114"/>
      <c r="T95" s="114"/>
      <c r="U95" s="114"/>
      <c r="V95" s="42"/>
      <c r="W95" s="42"/>
      <c r="X95" s="114"/>
      <c r="Y95" s="114"/>
      <c r="Z95" s="114"/>
      <c r="AA95" s="114"/>
      <c r="AB95" s="42"/>
      <c r="AC95" s="42"/>
      <c r="AD95" s="114"/>
      <c r="AE95" s="114"/>
      <c r="AF95" s="114"/>
      <c r="AG95" s="114"/>
      <c r="AH95" s="42"/>
      <c r="AI95" s="42"/>
      <c r="AJ95" s="114"/>
      <c r="AK95" s="114"/>
      <c r="AL95" s="114"/>
      <c r="AM95" s="115" t="s">
        <v>203</v>
      </c>
      <c r="AN95" s="47">
        <v>2.9</v>
      </c>
      <c r="AO95" s="42" t="s">
        <v>2</v>
      </c>
      <c r="AP95" s="105">
        <f>100000-54800</f>
        <v>45200</v>
      </c>
      <c r="AQ95" s="122"/>
    </row>
    <row r="96" spans="1:43" x14ac:dyDescent="0.25">
      <c r="A96" s="116"/>
      <c r="B96" s="116"/>
      <c r="C96" s="134"/>
      <c r="D96" s="124"/>
      <c r="E96" s="125"/>
      <c r="F96" s="125"/>
      <c r="G96" s="129"/>
      <c r="H96" s="129"/>
      <c r="I96" s="130"/>
      <c r="J96" s="49"/>
      <c r="K96" s="35"/>
      <c r="L96" s="114"/>
      <c r="M96" s="116"/>
      <c r="N96" s="116"/>
      <c r="O96" s="116"/>
      <c r="P96" s="42"/>
      <c r="Q96" s="42"/>
      <c r="R96" s="114"/>
      <c r="S96" s="114"/>
      <c r="T96" s="114"/>
      <c r="U96" s="114"/>
      <c r="V96" s="42"/>
      <c r="W96" s="42"/>
      <c r="X96" s="114"/>
      <c r="Y96" s="114"/>
      <c r="Z96" s="114"/>
      <c r="AA96" s="114"/>
      <c r="AB96" s="42"/>
      <c r="AC96" s="42"/>
      <c r="AD96" s="114"/>
      <c r="AE96" s="114"/>
      <c r="AF96" s="114"/>
      <c r="AG96" s="114"/>
      <c r="AH96" s="42"/>
      <c r="AI96" s="42"/>
      <c r="AJ96" s="114"/>
      <c r="AK96" s="114"/>
      <c r="AL96" s="114"/>
      <c r="AM96" s="115"/>
      <c r="AN96" s="42">
        <v>26705</v>
      </c>
      <c r="AO96" s="42" t="s">
        <v>53</v>
      </c>
      <c r="AP96" s="105"/>
      <c r="AQ96" s="122"/>
    </row>
    <row r="97" spans="1:48" ht="15.75" customHeight="1" x14ac:dyDescent="0.25">
      <c r="A97" s="102" t="s">
        <v>221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4"/>
    </row>
    <row r="98" spans="1:48" s="12" customFormat="1" ht="24.75" customHeight="1" x14ac:dyDescent="0.25">
      <c r="A98" s="144">
        <v>1</v>
      </c>
      <c r="B98" s="144">
        <v>795123</v>
      </c>
      <c r="C98" s="144" t="s">
        <v>192</v>
      </c>
      <c r="D98" s="144" t="s">
        <v>136</v>
      </c>
      <c r="E98" s="144">
        <v>125.9</v>
      </c>
      <c r="F98" s="144">
        <v>885710</v>
      </c>
      <c r="G98" s="144" t="s">
        <v>193</v>
      </c>
      <c r="H98" s="144" t="s">
        <v>194</v>
      </c>
      <c r="I98" s="177" t="s">
        <v>7</v>
      </c>
      <c r="J98" s="42">
        <v>3</v>
      </c>
      <c r="K98" s="42" t="s">
        <v>2</v>
      </c>
      <c r="L98" s="131">
        <v>40500</v>
      </c>
      <c r="M98" s="179"/>
      <c r="N98" s="179"/>
      <c r="O98" s="144"/>
      <c r="P98" s="179"/>
      <c r="Q98" s="183"/>
      <c r="R98" s="185"/>
      <c r="S98" s="187"/>
      <c r="T98" s="179"/>
      <c r="U98" s="179"/>
      <c r="V98" s="179"/>
      <c r="W98" s="179"/>
      <c r="X98" s="181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69"/>
      <c r="AV98" s="61"/>
    </row>
    <row r="99" spans="1:48" s="12" customFormat="1" ht="15.75" customHeight="1" x14ac:dyDescent="0.25">
      <c r="A99" s="145"/>
      <c r="B99" s="145"/>
      <c r="C99" s="145"/>
      <c r="D99" s="145"/>
      <c r="E99" s="145"/>
      <c r="F99" s="145"/>
      <c r="G99" s="145"/>
      <c r="H99" s="145"/>
      <c r="I99" s="178"/>
      <c r="J99" s="42">
        <v>22500</v>
      </c>
      <c r="K99" s="42" t="s">
        <v>4</v>
      </c>
      <c r="L99" s="132"/>
      <c r="M99" s="180"/>
      <c r="N99" s="180"/>
      <c r="O99" s="145"/>
      <c r="P99" s="180"/>
      <c r="Q99" s="184"/>
      <c r="R99" s="186"/>
      <c r="S99" s="188"/>
      <c r="T99" s="180"/>
      <c r="U99" s="180"/>
      <c r="V99" s="180"/>
      <c r="W99" s="180"/>
      <c r="X99" s="182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70"/>
      <c r="AV99" s="61"/>
    </row>
    <row r="100" spans="1:48" ht="62.25" customHeight="1" x14ac:dyDescent="0.25">
      <c r="A100" s="144">
        <v>2</v>
      </c>
      <c r="B100" s="144">
        <v>795078</v>
      </c>
      <c r="C100" s="171" t="s">
        <v>46</v>
      </c>
      <c r="D100" s="173" t="s">
        <v>45</v>
      </c>
      <c r="E100" s="175">
        <v>313.387</v>
      </c>
      <c r="F100" s="175">
        <v>2657050</v>
      </c>
      <c r="G100" s="144" t="s">
        <v>195</v>
      </c>
      <c r="H100" s="144" t="s">
        <v>196</v>
      </c>
      <c r="I100" s="177" t="s">
        <v>7</v>
      </c>
      <c r="J100" s="42">
        <v>4.9660000000000002</v>
      </c>
      <c r="K100" s="42" t="s">
        <v>2</v>
      </c>
      <c r="L100" s="131">
        <v>69000</v>
      </c>
      <c r="M100" s="167"/>
      <c r="N100" s="167"/>
      <c r="O100" s="167"/>
      <c r="P100" s="6"/>
      <c r="Q100" s="6"/>
      <c r="R100" s="167"/>
      <c r="S100" s="144"/>
      <c r="T100" s="144"/>
      <c r="U100" s="139"/>
      <c r="V100" s="42"/>
      <c r="W100" s="42"/>
      <c r="X100" s="131"/>
      <c r="Y100" s="35"/>
      <c r="Z100" s="35"/>
      <c r="AA100" s="144"/>
      <c r="AB100" s="35"/>
      <c r="AC100" s="35"/>
      <c r="AD100" s="144"/>
      <c r="AE100" s="144"/>
      <c r="AF100" s="144"/>
      <c r="AG100" s="144"/>
      <c r="AH100" s="35"/>
      <c r="AI100" s="35"/>
      <c r="AJ100" s="144"/>
      <c r="AK100" s="35"/>
      <c r="AL100" s="35"/>
      <c r="AM100" s="35"/>
      <c r="AN100" s="35"/>
      <c r="AO100" s="35"/>
      <c r="AP100" s="62"/>
      <c r="AQ100" s="45"/>
      <c r="AV100" s="51"/>
    </row>
    <row r="101" spans="1:48" ht="14.25" customHeight="1" x14ac:dyDescent="0.25">
      <c r="A101" s="145"/>
      <c r="B101" s="145"/>
      <c r="C101" s="172"/>
      <c r="D101" s="174"/>
      <c r="E101" s="176"/>
      <c r="F101" s="176"/>
      <c r="G101" s="145"/>
      <c r="H101" s="145"/>
      <c r="I101" s="178"/>
      <c r="J101" s="42">
        <v>42500</v>
      </c>
      <c r="K101" s="42" t="s">
        <v>4</v>
      </c>
      <c r="L101" s="132"/>
      <c r="M101" s="168"/>
      <c r="N101" s="168"/>
      <c r="O101" s="168"/>
      <c r="P101" s="6"/>
      <c r="Q101" s="6"/>
      <c r="R101" s="168"/>
      <c r="S101" s="145"/>
      <c r="T101" s="145"/>
      <c r="U101" s="140"/>
      <c r="V101" s="42"/>
      <c r="W101" s="42"/>
      <c r="X101" s="132"/>
      <c r="Y101" s="35"/>
      <c r="Z101" s="35"/>
      <c r="AA101" s="145"/>
      <c r="AB101" s="35"/>
      <c r="AC101" s="35"/>
      <c r="AD101" s="145"/>
      <c r="AE101" s="145"/>
      <c r="AF101" s="145"/>
      <c r="AG101" s="145"/>
      <c r="AH101" s="35"/>
      <c r="AI101" s="35"/>
      <c r="AJ101" s="145"/>
      <c r="AK101" s="35"/>
      <c r="AL101" s="35"/>
      <c r="AM101" s="35"/>
      <c r="AN101" s="35"/>
      <c r="AO101" s="35"/>
      <c r="AP101" s="62"/>
      <c r="AQ101" s="45"/>
      <c r="AV101" s="51"/>
    </row>
    <row r="102" spans="1:48" ht="37.5" customHeight="1" x14ac:dyDescent="0.25">
      <c r="A102" s="144">
        <v>3</v>
      </c>
      <c r="B102" s="144">
        <v>795115</v>
      </c>
      <c r="C102" s="171" t="s">
        <v>62</v>
      </c>
      <c r="D102" s="173" t="s">
        <v>63</v>
      </c>
      <c r="E102" s="175">
        <v>205.3</v>
      </c>
      <c r="F102" s="175">
        <v>1571572</v>
      </c>
      <c r="G102" s="144" t="s">
        <v>197</v>
      </c>
      <c r="H102" s="144" t="s">
        <v>198</v>
      </c>
      <c r="I102" s="177" t="s">
        <v>7</v>
      </c>
      <c r="J102" s="42">
        <v>10</v>
      </c>
      <c r="K102" s="42" t="s">
        <v>2</v>
      </c>
      <c r="L102" s="131">
        <v>140000</v>
      </c>
      <c r="M102" s="167"/>
      <c r="N102" s="167"/>
      <c r="O102" s="167"/>
      <c r="P102" s="6"/>
      <c r="Q102" s="6"/>
      <c r="R102" s="167"/>
      <c r="S102" s="144"/>
      <c r="T102" s="144"/>
      <c r="U102" s="139"/>
      <c r="V102" s="42"/>
      <c r="W102" s="42"/>
      <c r="X102" s="131"/>
      <c r="Y102" s="35"/>
      <c r="Z102" s="35"/>
      <c r="AA102" s="144"/>
      <c r="AB102" s="35"/>
      <c r="AC102" s="35"/>
      <c r="AD102" s="144"/>
      <c r="AE102" s="144"/>
      <c r="AF102" s="144"/>
      <c r="AG102" s="144"/>
      <c r="AH102" s="35"/>
      <c r="AI102" s="35"/>
      <c r="AJ102" s="144"/>
      <c r="AK102" s="35"/>
      <c r="AL102" s="35"/>
      <c r="AM102" s="35"/>
      <c r="AN102" s="35"/>
      <c r="AO102" s="35"/>
      <c r="AP102" s="62"/>
      <c r="AQ102" s="45"/>
      <c r="AV102" s="51"/>
    </row>
    <row r="103" spans="1:48" ht="20.25" customHeight="1" x14ac:dyDescent="0.25">
      <c r="A103" s="145"/>
      <c r="B103" s="145"/>
      <c r="C103" s="172"/>
      <c r="D103" s="174"/>
      <c r="E103" s="176"/>
      <c r="F103" s="176"/>
      <c r="G103" s="145"/>
      <c r="H103" s="145"/>
      <c r="I103" s="178"/>
      <c r="J103" s="42">
        <v>85000</v>
      </c>
      <c r="K103" s="42" t="s">
        <v>4</v>
      </c>
      <c r="L103" s="132"/>
      <c r="M103" s="168"/>
      <c r="N103" s="168"/>
      <c r="O103" s="168"/>
      <c r="P103" s="6"/>
      <c r="Q103" s="6"/>
      <c r="R103" s="168"/>
      <c r="S103" s="145"/>
      <c r="T103" s="145"/>
      <c r="U103" s="140"/>
      <c r="V103" s="42"/>
      <c r="W103" s="42"/>
      <c r="X103" s="132"/>
      <c r="Y103" s="35"/>
      <c r="Z103" s="35"/>
      <c r="AA103" s="145"/>
      <c r="AB103" s="35"/>
      <c r="AC103" s="35"/>
      <c r="AD103" s="145"/>
      <c r="AE103" s="145"/>
      <c r="AF103" s="145"/>
      <c r="AG103" s="145"/>
      <c r="AH103" s="35"/>
      <c r="AI103" s="35"/>
      <c r="AJ103" s="145"/>
      <c r="AK103" s="35"/>
      <c r="AL103" s="35"/>
      <c r="AM103" s="35"/>
      <c r="AN103" s="35"/>
      <c r="AO103" s="35"/>
      <c r="AP103" s="62"/>
      <c r="AQ103" s="45"/>
      <c r="AV103" s="51"/>
    </row>
    <row r="104" spans="1:48" ht="68.25" customHeight="1" x14ac:dyDescent="0.25">
      <c r="A104" s="116">
        <v>4</v>
      </c>
      <c r="B104" s="116">
        <v>795106</v>
      </c>
      <c r="C104" s="123" t="s">
        <v>86</v>
      </c>
      <c r="D104" s="124" t="s">
        <v>87</v>
      </c>
      <c r="E104" s="125">
        <v>147.63499999999999</v>
      </c>
      <c r="F104" s="125">
        <v>1160249</v>
      </c>
      <c r="G104" s="116" t="s">
        <v>88</v>
      </c>
      <c r="H104" s="116" t="s">
        <v>89</v>
      </c>
      <c r="I104" s="177" t="s">
        <v>7</v>
      </c>
      <c r="J104" s="42">
        <f>3</f>
        <v>3</v>
      </c>
      <c r="K104" s="42" t="s">
        <v>2</v>
      </c>
      <c r="L104" s="131">
        <v>40800</v>
      </c>
      <c r="M104" s="6"/>
      <c r="N104" s="6"/>
      <c r="O104" s="6"/>
      <c r="P104" s="6"/>
      <c r="Q104" s="6"/>
      <c r="R104" s="6"/>
      <c r="S104" s="63"/>
      <c r="T104" s="35"/>
      <c r="U104" s="40"/>
      <c r="V104" s="42"/>
      <c r="W104" s="42"/>
      <c r="X104" s="42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62"/>
      <c r="AQ104" s="45"/>
      <c r="AV104" s="51"/>
    </row>
    <row r="105" spans="1:48" ht="30.75" customHeight="1" x14ac:dyDescent="0.25">
      <c r="A105" s="116"/>
      <c r="B105" s="116"/>
      <c r="C105" s="123"/>
      <c r="D105" s="124"/>
      <c r="E105" s="125"/>
      <c r="F105" s="125"/>
      <c r="G105" s="116"/>
      <c r="H105" s="116"/>
      <c r="I105" s="178"/>
      <c r="J105" s="42">
        <v>21000</v>
      </c>
      <c r="K105" s="42" t="s">
        <v>4</v>
      </c>
      <c r="L105" s="132"/>
      <c r="M105" s="64"/>
      <c r="N105" s="64"/>
      <c r="O105" s="6"/>
      <c r="P105" s="6"/>
      <c r="Q105" s="6"/>
      <c r="R105" s="65"/>
      <c r="S105" s="50"/>
      <c r="T105" s="37"/>
      <c r="U105" s="40"/>
      <c r="V105" s="42"/>
      <c r="W105" s="42"/>
      <c r="X105" s="42"/>
      <c r="Y105" s="66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62"/>
      <c r="AQ105" s="45"/>
      <c r="AV105" s="51"/>
    </row>
  </sheetData>
  <sheetProtection selectLockedCells="1" selectUnlockedCells="1"/>
  <mergeCells count="1456">
    <mergeCell ref="X100:X101"/>
    <mergeCell ref="AA100:AA101"/>
    <mergeCell ref="AD100:AD101"/>
    <mergeCell ref="AE100:AE101"/>
    <mergeCell ref="AF100:AF101"/>
    <mergeCell ref="AG100:AG101"/>
    <mergeCell ref="AJ100:AJ101"/>
    <mergeCell ref="AO98:AO99"/>
    <mergeCell ref="AP98:AP99"/>
    <mergeCell ref="S98:S99"/>
    <mergeCell ref="T98:T99"/>
    <mergeCell ref="AN98:AN99"/>
    <mergeCell ref="O102:O103"/>
    <mergeCell ref="U102:U103"/>
    <mergeCell ref="AA102:AA103"/>
    <mergeCell ref="AD102:AD103"/>
    <mergeCell ref="AE102:AE103"/>
    <mergeCell ref="AF102:AF103"/>
    <mergeCell ref="AJ102:AJ103"/>
    <mergeCell ref="AG102:AG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A102:A103"/>
    <mergeCell ref="B102:B103"/>
    <mergeCell ref="C102:C103"/>
    <mergeCell ref="D102:D103"/>
    <mergeCell ref="E102:E103"/>
    <mergeCell ref="F102:F103"/>
    <mergeCell ref="G102:G103"/>
    <mergeCell ref="L104:L105"/>
    <mergeCell ref="H102:H103"/>
    <mergeCell ref="I102:I103"/>
    <mergeCell ref="L102:L103"/>
    <mergeCell ref="C98:C99"/>
    <mergeCell ref="D98:D99"/>
    <mergeCell ref="H98:H99"/>
    <mergeCell ref="I98:I99"/>
    <mergeCell ref="L98:L99"/>
    <mergeCell ref="M98:M99"/>
    <mergeCell ref="N98:N99"/>
    <mergeCell ref="O98:O99"/>
    <mergeCell ref="P98:P99"/>
    <mergeCell ref="Q98:Q99"/>
    <mergeCell ref="R98:R99"/>
    <mergeCell ref="AD98:AD99"/>
    <mergeCell ref="AE98:AE99"/>
    <mergeCell ref="AF98:AF99"/>
    <mergeCell ref="AG98:AG99"/>
    <mergeCell ref="AH98:AH99"/>
    <mergeCell ref="AI98:AI99"/>
    <mergeCell ref="AJ98:AJ99"/>
    <mergeCell ref="E98:E99"/>
    <mergeCell ref="F98:F99"/>
    <mergeCell ref="G98:G99"/>
    <mergeCell ref="Y98:Y99"/>
    <mergeCell ref="Z98:Z99"/>
    <mergeCell ref="AA98:AA99"/>
    <mergeCell ref="AC98:AC99"/>
    <mergeCell ref="M102:M103"/>
    <mergeCell ref="N102:N103"/>
    <mergeCell ref="R102:R103"/>
    <mergeCell ref="S102:S103"/>
    <mergeCell ref="T102:T103"/>
    <mergeCell ref="X102:X103"/>
    <mergeCell ref="AQ98:AQ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L100:L101"/>
    <mergeCell ref="M100:M101"/>
    <mergeCell ref="N100:N101"/>
    <mergeCell ref="O100:O101"/>
    <mergeCell ref="R100:R101"/>
    <mergeCell ref="S100:S101"/>
    <mergeCell ref="T100:T101"/>
    <mergeCell ref="U100:U101"/>
    <mergeCell ref="AB98:AB99"/>
    <mergeCell ref="AK98:AK99"/>
    <mergeCell ref="AL98:AL99"/>
    <mergeCell ref="AM98:AM99"/>
    <mergeCell ref="U98:U99"/>
    <mergeCell ref="V98:V99"/>
    <mergeCell ref="W98:W99"/>
    <mergeCell ref="X98:X99"/>
    <mergeCell ref="A98:A99"/>
    <mergeCell ref="B98:B99"/>
    <mergeCell ref="AE95:AE96"/>
    <mergeCell ref="AF95:AF96"/>
    <mergeCell ref="AG95:AG96"/>
    <mergeCell ref="AJ95:AJ96"/>
    <mergeCell ref="AK95:AK96"/>
    <mergeCell ref="AL95:AL96"/>
    <mergeCell ref="AM95:AM96"/>
    <mergeCell ref="AD95:AD96"/>
    <mergeCell ref="AP95:AP96"/>
    <mergeCell ref="AQ95:AQ96"/>
    <mergeCell ref="AP93:AP94"/>
    <mergeCell ref="AQ93:AQ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L95:L96"/>
    <mergeCell ref="M95:M96"/>
    <mergeCell ref="N95:N96"/>
    <mergeCell ref="O95:O96"/>
    <mergeCell ref="R95:R96"/>
    <mergeCell ref="S95:S96"/>
    <mergeCell ref="T95:T96"/>
    <mergeCell ref="U95:U96"/>
    <mergeCell ref="X95:X96"/>
    <mergeCell ref="Y95:Y96"/>
    <mergeCell ref="Z95:Z96"/>
    <mergeCell ref="AA95:AA96"/>
    <mergeCell ref="AE93:AE94"/>
    <mergeCell ref="AF93:AF94"/>
    <mergeCell ref="AG93:AG94"/>
    <mergeCell ref="AJ93:AJ94"/>
    <mergeCell ref="AK93:AK94"/>
    <mergeCell ref="AL93:AL94"/>
    <mergeCell ref="AM93:AM94"/>
    <mergeCell ref="AQ91:AQ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L93:L94"/>
    <mergeCell ref="M93:M94"/>
    <mergeCell ref="N93:N94"/>
    <mergeCell ref="O93:O94"/>
    <mergeCell ref="R93:R94"/>
    <mergeCell ref="S93:S94"/>
    <mergeCell ref="T93:T94"/>
    <mergeCell ref="U93:U94"/>
    <mergeCell ref="X93:X94"/>
    <mergeCell ref="Y93:Y94"/>
    <mergeCell ref="Z93:Z94"/>
    <mergeCell ref="Y91:Y92"/>
    <mergeCell ref="AE91:AE92"/>
    <mergeCell ref="AF91:AF92"/>
    <mergeCell ref="AG91:AG92"/>
    <mergeCell ref="AJ91:AJ92"/>
    <mergeCell ref="AK91:AK92"/>
    <mergeCell ref="L91:L92"/>
    <mergeCell ref="M91:M92"/>
    <mergeCell ref="AA93:AA94"/>
    <mergeCell ref="AD93:AD94"/>
    <mergeCell ref="Z91:Z92"/>
    <mergeCell ref="N91:N92"/>
    <mergeCell ref="O91:O92"/>
    <mergeCell ref="R91:R92"/>
    <mergeCell ref="S91:S92"/>
    <mergeCell ref="T91:T92"/>
    <mergeCell ref="U91:U92"/>
    <mergeCell ref="X91:X92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AP89:AP90"/>
    <mergeCell ref="AL91:AL92"/>
    <mergeCell ref="AM91:AM92"/>
    <mergeCell ref="AP91:AP92"/>
    <mergeCell ref="AA91:AA92"/>
    <mergeCell ref="AD91:AD92"/>
    <mergeCell ref="X89:X90"/>
    <mergeCell ref="Y89:Y90"/>
    <mergeCell ref="Z89:Z90"/>
    <mergeCell ref="AQ89:AQ90"/>
    <mergeCell ref="AA89:AA90"/>
    <mergeCell ref="AD89:AD90"/>
    <mergeCell ref="AE89:AE90"/>
    <mergeCell ref="AF89:AF90"/>
    <mergeCell ref="AG89:AG90"/>
    <mergeCell ref="AJ89:AJ90"/>
    <mergeCell ref="AK89:AK90"/>
    <mergeCell ref="AL89:AL90"/>
    <mergeCell ref="AM89:AM90"/>
    <mergeCell ref="AL87:AL88"/>
    <mergeCell ref="AM87:AM88"/>
    <mergeCell ref="AP87:AP88"/>
    <mergeCell ref="AQ87:AQ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L89:L90"/>
    <mergeCell ref="M89:M90"/>
    <mergeCell ref="N89:N90"/>
    <mergeCell ref="O89:O90"/>
    <mergeCell ref="R89:R90"/>
    <mergeCell ref="S89:S90"/>
    <mergeCell ref="T89:T90"/>
    <mergeCell ref="U89:U90"/>
    <mergeCell ref="Z87:Z88"/>
    <mergeCell ref="AA87:AA88"/>
    <mergeCell ref="AD87:AD88"/>
    <mergeCell ref="AE87:AE88"/>
    <mergeCell ref="AF87:AF88"/>
    <mergeCell ref="AG87:AG88"/>
    <mergeCell ref="AJ87:AJ88"/>
    <mergeCell ref="AK87:AK88"/>
    <mergeCell ref="L87:L88"/>
    <mergeCell ref="M87:M88"/>
    <mergeCell ref="N87:N88"/>
    <mergeCell ref="O87:O88"/>
    <mergeCell ref="R87:R88"/>
    <mergeCell ref="S87:S88"/>
    <mergeCell ref="T87:T88"/>
    <mergeCell ref="U87:U88"/>
    <mergeCell ref="X87:X88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Y87:Y88"/>
    <mergeCell ref="AQ85:AQ86"/>
    <mergeCell ref="Y85:Y86"/>
    <mergeCell ref="Z85:Z86"/>
    <mergeCell ref="AA85:AA86"/>
    <mergeCell ref="AD85:AD86"/>
    <mergeCell ref="AE85:AE86"/>
    <mergeCell ref="AF85:AF86"/>
    <mergeCell ref="AG85:AG86"/>
    <mergeCell ref="AJ85:AJ86"/>
    <mergeCell ref="AK85:AK86"/>
    <mergeCell ref="L85:L86"/>
    <mergeCell ref="M85:M86"/>
    <mergeCell ref="N85:N86"/>
    <mergeCell ref="O85:O86"/>
    <mergeCell ref="R85:R86"/>
    <mergeCell ref="S85:S86"/>
    <mergeCell ref="T85:T86"/>
    <mergeCell ref="U85:U86"/>
    <mergeCell ref="X85:X86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AE83:AE84"/>
    <mergeCell ref="AF83:AF84"/>
    <mergeCell ref="AG83:AG84"/>
    <mergeCell ref="AJ83:AJ84"/>
    <mergeCell ref="AK83:AK84"/>
    <mergeCell ref="AL83:AL84"/>
    <mergeCell ref="AM83:AM84"/>
    <mergeCell ref="AP83:AP84"/>
    <mergeCell ref="AL85:AL86"/>
    <mergeCell ref="AM85:AM86"/>
    <mergeCell ref="AP85:AP86"/>
    <mergeCell ref="AQ83:AQ84"/>
    <mergeCell ref="AP81:AP82"/>
    <mergeCell ref="AQ81:AQ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L83:L84"/>
    <mergeCell ref="M83:M84"/>
    <mergeCell ref="N83:N84"/>
    <mergeCell ref="O83:O84"/>
    <mergeCell ref="R83:R84"/>
    <mergeCell ref="S83:S84"/>
    <mergeCell ref="T83:T84"/>
    <mergeCell ref="U83:U84"/>
    <mergeCell ref="X83:X84"/>
    <mergeCell ref="Y83:Y84"/>
    <mergeCell ref="Z83:Z84"/>
    <mergeCell ref="AA83:AA84"/>
    <mergeCell ref="AD83:AD84"/>
    <mergeCell ref="AA81:AA82"/>
    <mergeCell ref="AD81:AD82"/>
    <mergeCell ref="AE81:AE82"/>
    <mergeCell ref="AF81:AF82"/>
    <mergeCell ref="AG81:AG82"/>
    <mergeCell ref="AJ81:AJ82"/>
    <mergeCell ref="AK81:AK82"/>
    <mergeCell ref="AL81:AL82"/>
    <mergeCell ref="AM81:AM82"/>
    <mergeCell ref="AL79:AL80"/>
    <mergeCell ref="AM79:AM80"/>
    <mergeCell ref="AP79:AP80"/>
    <mergeCell ref="AQ79:AQ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L81:L82"/>
    <mergeCell ref="M81:M82"/>
    <mergeCell ref="N81:N82"/>
    <mergeCell ref="O81:O82"/>
    <mergeCell ref="R81:R82"/>
    <mergeCell ref="S81:S82"/>
    <mergeCell ref="T81:T82"/>
    <mergeCell ref="U81:U82"/>
    <mergeCell ref="X81:X82"/>
    <mergeCell ref="Y81:Y82"/>
    <mergeCell ref="Z81:Z82"/>
    <mergeCell ref="Y79:Y80"/>
    <mergeCell ref="Z79:Z80"/>
    <mergeCell ref="AA79:AA80"/>
    <mergeCell ref="AD79:AD80"/>
    <mergeCell ref="AE79:AE80"/>
    <mergeCell ref="AF79:AF80"/>
    <mergeCell ref="AG79:AG80"/>
    <mergeCell ref="AJ79:AJ80"/>
    <mergeCell ref="AK79:AK80"/>
    <mergeCell ref="L79:L80"/>
    <mergeCell ref="M79:M80"/>
    <mergeCell ref="N79:N80"/>
    <mergeCell ref="O79:O80"/>
    <mergeCell ref="R79:R80"/>
    <mergeCell ref="S79:S80"/>
    <mergeCell ref="T79:T80"/>
    <mergeCell ref="U79:U80"/>
    <mergeCell ref="X79:X80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AE77:AE78"/>
    <mergeCell ref="AF77:AF78"/>
    <mergeCell ref="AG77:AG78"/>
    <mergeCell ref="AJ77:AJ78"/>
    <mergeCell ref="AK77:AK78"/>
    <mergeCell ref="AL77:AL78"/>
    <mergeCell ref="AM77:AM78"/>
    <mergeCell ref="AP77:AP78"/>
    <mergeCell ref="AQ77:AQ78"/>
    <mergeCell ref="AP75:AP76"/>
    <mergeCell ref="AQ75:AQ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L77:L78"/>
    <mergeCell ref="M77:M78"/>
    <mergeCell ref="N77:N78"/>
    <mergeCell ref="O77:O78"/>
    <mergeCell ref="R77:R78"/>
    <mergeCell ref="S77:S78"/>
    <mergeCell ref="T77:T78"/>
    <mergeCell ref="U77:U78"/>
    <mergeCell ref="X77:X78"/>
    <mergeCell ref="Y77:Y78"/>
    <mergeCell ref="Z77:Z78"/>
    <mergeCell ref="AA77:AA78"/>
    <mergeCell ref="AD77:AD78"/>
    <mergeCell ref="AA75:AA76"/>
    <mergeCell ref="AD75:AD76"/>
    <mergeCell ref="AE75:AE76"/>
    <mergeCell ref="AF75:AF76"/>
    <mergeCell ref="AG75:AG76"/>
    <mergeCell ref="AJ75:AJ76"/>
    <mergeCell ref="AK75:AK76"/>
    <mergeCell ref="AL75:AL76"/>
    <mergeCell ref="AM75:AM76"/>
    <mergeCell ref="AL73:AL74"/>
    <mergeCell ref="AM73:AM74"/>
    <mergeCell ref="AP73:AP74"/>
    <mergeCell ref="AQ73:AQ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L75:L76"/>
    <mergeCell ref="M75:M76"/>
    <mergeCell ref="N75:N76"/>
    <mergeCell ref="O75:O76"/>
    <mergeCell ref="R75:R76"/>
    <mergeCell ref="S75:S76"/>
    <mergeCell ref="T75:T76"/>
    <mergeCell ref="U75:U76"/>
    <mergeCell ref="X75:X76"/>
    <mergeCell ref="Y75:Y76"/>
    <mergeCell ref="Z75:Z76"/>
    <mergeCell ref="AA73:AA74"/>
    <mergeCell ref="AB73:AB74"/>
    <mergeCell ref="AC73:AC74"/>
    <mergeCell ref="AD73:AD74"/>
    <mergeCell ref="AE73:AE74"/>
    <mergeCell ref="AF73:AF74"/>
    <mergeCell ref="AG73:AG74"/>
    <mergeCell ref="AJ73:AJ74"/>
    <mergeCell ref="AK73:AK74"/>
    <mergeCell ref="AP71:AP72"/>
    <mergeCell ref="AQ71:AQ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R73:R74"/>
    <mergeCell ref="S73:S74"/>
    <mergeCell ref="T73:T74"/>
    <mergeCell ref="U73:U74"/>
    <mergeCell ref="AP69:AP70"/>
    <mergeCell ref="AQ69:AQ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L71:L72"/>
    <mergeCell ref="M71:M72"/>
    <mergeCell ref="N71:N72"/>
    <mergeCell ref="O71:O72"/>
    <mergeCell ref="R71:R72"/>
    <mergeCell ref="S71:S72"/>
    <mergeCell ref="T71:T72"/>
    <mergeCell ref="AJ69:AJ70"/>
    <mergeCell ref="AK69:AK70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L69:L70"/>
    <mergeCell ref="M69:M70"/>
    <mergeCell ref="N69:N70"/>
    <mergeCell ref="X73:X74"/>
    <mergeCell ref="Y73:Y74"/>
    <mergeCell ref="Z73:Z74"/>
    <mergeCell ref="AA71:AA72"/>
    <mergeCell ref="AD71:AD72"/>
    <mergeCell ref="AE71:AE72"/>
    <mergeCell ref="AF71:AF72"/>
    <mergeCell ref="AG71:AG72"/>
    <mergeCell ref="AJ71:AJ72"/>
    <mergeCell ref="AK71:AK72"/>
    <mergeCell ref="AL71:AL72"/>
    <mergeCell ref="AM71:AM72"/>
    <mergeCell ref="AL69:AL70"/>
    <mergeCell ref="AM69:AM70"/>
    <mergeCell ref="X69:X70"/>
    <mergeCell ref="X67:X68"/>
    <mergeCell ref="Y67:Y68"/>
    <mergeCell ref="Z67:Z68"/>
    <mergeCell ref="AA67:AA68"/>
    <mergeCell ref="AD67:AD68"/>
    <mergeCell ref="AE67:AE68"/>
    <mergeCell ref="AF67:AF68"/>
    <mergeCell ref="AG67:AG68"/>
    <mergeCell ref="U71:U72"/>
    <mergeCell ref="X71:X72"/>
    <mergeCell ref="Y71:Y72"/>
    <mergeCell ref="Z71:Z72"/>
    <mergeCell ref="Y69:Y70"/>
    <mergeCell ref="Z69:Z70"/>
    <mergeCell ref="AA69:AA70"/>
    <mergeCell ref="AD69:AD70"/>
    <mergeCell ref="AE69:AE70"/>
    <mergeCell ref="AF69:AF70"/>
    <mergeCell ref="AG69:AG70"/>
    <mergeCell ref="O69:O70"/>
    <mergeCell ref="R69:R70"/>
    <mergeCell ref="S69:S70"/>
    <mergeCell ref="T69:T70"/>
    <mergeCell ref="U69:U70"/>
    <mergeCell ref="AF65:AF66"/>
    <mergeCell ref="AG65:AG66"/>
    <mergeCell ref="AJ65:AJ66"/>
    <mergeCell ref="AK65:AK66"/>
    <mergeCell ref="AL65:AL66"/>
    <mergeCell ref="AM65:AM66"/>
    <mergeCell ref="AP65:AP66"/>
    <mergeCell ref="AQ65:AQ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L67:L68"/>
    <mergeCell ref="M67:M68"/>
    <mergeCell ref="N67:N68"/>
    <mergeCell ref="O67:O68"/>
    <mergeCell ref="R67:R68"/>
    <mergeCell ref="S67:S68"/>
    <mergeCell ref="T67:T68"/>
    <mergeCell ref="AP67:AP68"/>
    <mergeCell ref="AQ67:AQ68"/>
    <mergeCell ref="U67:U68"/>
    <mergeCell ref="AJ67:AJ68"/>
    <mergeCell ref="AK67:AK68"/>
    <mergeCell ref="AL67:AL68"/>
    <mergeCell ref="AM67:AM68"/>
    <mergeCell ref="AQ63:AQ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L65:L66"/>
    <mergeCell ref="M65:M66"/>
    <mergeCell ref="N65:N66"/>
    <mergeCell ref="O65:O66"/>
    <mergeCell ref="R65:R66"/>
    <mergeCell ref="S65:S66"/>
    <mergeCell ref="T65:T66"/>
    <mergeCell ref="U65:U66"/>
    <mergeCell ref="X65:X66"/>
    <mergeCell ref="Y65:Y66"/>
    <mergeCell ref="Z65:Z66"/>
    <mergeCell ref="AA65:AA66"/>
    <mergeCell ref="AD65:AD66"/>
    <mergeCell ref="AE65:AE66"/>
    <mergeCell ref="AD63:AD64"/>
    <mergeCell ref="AE63:AE64"/>
    <mergeCell ref="AF63:AF64"/>
    <mergeCell ref="AG63:AG64"/>
    <mergeCell ref="AJ63:AJ64"/>
    <mergeCell ref="AK63:AK64"/>
    <mergeCell ref="AL63:AL64"/>
    <mergeCell ref="AM63:AM64"/>
    <mergeCell ref="AP63:AP64"/>
    <mergeCell ref="AM61:AM62"/>
    <mergeCell ref="AP61:AP62"/>
    <mergeCell ref="AQ61:AQ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L63:L64"/>
    <mergeCell ref="M63:M64"/>
    <mergeCell ref="N63:N64"/>
    <mergeCell ref="O63:O64"/>
    <mergeCell ref="R63:R64"/>
    <mergeCell ref="S63:S64"/>
    <mergeCell ref="T63:T64"/>
    <mergeCell ref="U63:U64"/>
    <mergeCell ref="X63:X64"/>
    <mergeCell ref="Y63:Y64"/>
    <mergeCell ref="Z63:Z64"/>
    <mergeCell ref="AA63:AA64"/>
    <mergeCell ref="Z61:Z62"/>
    <mergeCell ref="AA61:AA62"/>
    <mergeCell ref="AD61:AD62"/>
    <mergeCell ref="AE61:AE62"/>
    <mergeCell ref="AF61:AF62"/>
    <mergeCell ref="AG61:AG62"/>
    <mergeCell ref="AJ61:AJ62"/>
    <mergeCell ref="AK61:AK62"/>
    <mergeCell ref="AL61:AL62"/>
    <mergeCell ref="AP59:AP60"/>
    <mergeCell ref="AQ59:AQ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L61:L62"/>
    <mergeCell ref="M61:M62"/>
    <mergeCell ref="N61:N62"/>
    <mergeCell ref="O61:O62"/>
    <mergeCell ref="R61:R62"/>
    <mergeCell ref="S61:S62"/>
    <mergeCell ref="T61:T62"/>
    <mergeCell ref="U61:U62"/>
    <mergeCell ref="X61:X62"/>
    <mergeCell ref="Y61:Y62"/>
    <mergeCell ref="AA59:AA60"/>
    <mergeCell ref="AD59:AD60"/>
    <mergeCell ref="AE59:AE60"/>
    <mergeCell ref="AF59:AF60"/>
    <mergeCell ref="AG59:AG60"/>
    <mergeCell ref="AJ59:AJ60"/>
    <mergeCell ref="AK59:AK60"/>
    <mergeCell ref="AL59:AL60"/>
    <mergeCell ref="AM59:AM60"/>
    <mergeCell ref="L59:L60"/>
    <mergeCell ref="O59:O60"/>
    <mergeCell ref="R59:R60"/>
    <mergeCell ref="S59:S60"/>
    <mergeCell ref="T59:T60"/>
    <mergeCell ref="U59:U60"/>
    <mergeCell ref="X59:X60"/>
    <mergeCell ref="Y59:Y60"/>
    <mergeCell ref="Z59:Z60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M59:M60"/>
    <mergeCell ref="N59:N60"/>
    <mergeCell ref="AE57:AE58"/>
    <mergeCell ref="AF57:AF58"/>
    <mergeCell ref="AG57:AG58"/>
    <mergeCell ref="AJ57:AJ58"/>
    <mergeCell ref="AK57:AK58"/>
    <mergeCell ref="AL57:AL58"/>
    <mergeCell ref="AM57:AM58"/>
    <mergeCell ref="AP57:AP58"/>
    <mergeCell ref="AQ57:AQ58"/>
    <mergeCell ref="AP55:AP56"/>
    <mergeCell ref="AQ55:AQ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L57:L58"/>
    <mergeCell ref="M57:M58"/>
    <mergeCell ref="N57:N58"/>
    <mergeCell ref="O57:O58"/>
    <mergeCell ref="R57:R58"/>
    <mergeCell ref="S57:S58"/>
    <mergeCell ref="T57:T58"/>
    <mergeCell ref="U57:U58"/>
    <mergeCell ref="X57:X58"/>
    <mergeCell ref="Y57:Y58"/>
    <mergeCell ref="Z57:Z58"/>
    <mergeCell ref="AA57:AA58"/>
    <mergeCell ref="AD57:AD58"/>
    <mergeCell ref="AA55:AA56"/>
    <mergeCell ref="AD55:AD56"/>
    <mergeCell ref="AE55:AE56"/>
    <mergeCell ref="AF55:AF56"/>
    <mergeCell ref="AG55:AG56"/>
    <mergeCell ref="AJ55:AJ56"/>
    <mergeCell ref="AK55:AK56"/>
    <mergeCell ref="AL55:AL56"/>
    <mergeCell ref="AM55:AM56"/>
    <mergeCell ref="AL53:AL54"/>
    <mergeCell ref="AM53:AM54"/>
    <mergeCell ref="AP53:AP54"/>
    <mergeCell ref="AQ53:AQ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L55:L56"/>
    <mergeCell ref="M55:M56"/>
    <mergeCell ref="N55:N56"/>
    <mergeCell ref="O55:O56"/>
    <mergeCell ref="R55:R56"/>
    <mergeCell ref="S55:S56"/>
    <mergeCell ref="T55:T56"/>
    <mergeCell ref="U55:U56"/>
    <mergeCell ref="X55:X56"/>
    <mergeCell ref="Y55:Y56"/>
    <mergeCell ref="Z55:Z56"/>
    <mergeCell ref="Y53:Y54"/>
    <mergeCell ref="Z53:Z54"/>
    <mergeCell ref="AA53:AA54"/>
    <mergeCell ref="AD53:AD54"/>
    <mergeCell ref="AE53:AE54"/>
    <mergeCell ref="AF53:AF54"/>
    <mergeCell ref="AG53:AG54"/>
    <mergeCell ref="AJ53:AJ54"/>
    <mergeCell ref="AK53:AK54"/>
    <mergeCell ref="L53:L54"/>
    <mergeCell ref="M53:M54"/>
    <mergeCell ref="N53:N54"/>
    <mergeCell ref="O53:O54"/>
    <mergeCell ref="R53:R54"/>
    <mergeCell ref="S53:S54"/>
    <mergeCell ref="T53:T54"/>
    <mergeCell ref="U53:U54"/>
    <mergeCell ref="X53:X54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E51:AE52"/>
    <mergeCell ref="AF51:AF52"/>
    <mergeCell ref="AG51:AG52"/>
    <mergeCell ref="AJ51:AJ52"/>
    <mergeCell ref="AK51:AK52"/>
    <mergeCell ref="AL51:AL52"/>
    <mergeCell ref="AM51:AM52"/>
    <mergeCell ref="AP51:AP52"/>
    <mergeCell ref="AQ51:AQ52"/>
    <mergeCell ref="AP49:AP50"/>
    <mergeCell ref="AQ49:AQ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L51:L52"/>
    <mergeCell ref="M51:M52"/>
    <mergeCell ref="N51:N52"/>
    <mergeCell ref="O51:O52"/>
    <mergeCell ref="R51:R52"/>
    <mergeCell ref="S51:S52"/>
    <mergeCell ref="T51:T52"/>
    <mergeCell ref="U51:U52"/>
    <mergeCell ref="X51:X52"/>
    <mergeCell ref="Y51:Y52"/>
    <mergeCell ref="Z51:Z52"/>
    <mergeCell ref="AA51:AA52"/>
    <mergeCell ref="AD51:AD52"/>
    <mergeCell ref="AA49:AA50"/>
    <mergeCell ref="AD49:AD50"/>
    <mergeCell ref="AE49:AE50"/>
    <mergeCell ref="AF49:AF50"/>
    <mergeCell ref="AG49:AG50"/>
    <mergeCell ref="AJ49:AJ50"/>
    <mergeCell ref="AK49:AK50"/>
    <mergeCell ref="AL49:AL50"/>
    <mergeCell ref="AM49:AM50"/>
    <mergeCell ref="AL47:AL48"/>
    <mergeCell ref="AM47:AM48"/>
    <mergeCell ref="AP47:AP48"/>
    <mergeCell ref="AQ47:AQ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L49:L50"/>
    <mergeCell ref="M49:M50"/>
    <mergeCell ref="N49:N50"/>
    <mergeCell ref="O49:O50"/>
    <mergeCell ref="R49:R50"/>
    <mergeCell ref="S49:S50"/>
    <mergeCell ref="T49:T50"/>
    <mergeCell ref="U49:U50"/>
    <mergeCell ref="X49:X50"/>
    <mergeCell ref="Y49:Y50"/>
    <mergeCell ref="Z49:Z50"/>
    <mergeCell ref="Y47:Y48"/>
    <mergeCell ref="Z47:Z48"/>
    <mergeCell ref="AA47:AA48"/>
    <mergeCell ref="AD47:AD48"/>
    <mergeCell ref="AE47:AE48"/>
    <mergeCell ref="AF47:AF48"/>
    <mergeCell ref="AG47:AG48"/>
    <mergeCell ref="AJ47:AJ48"/>
    <mergeCell ref="AK47:AK48"/>
    <mergeCell ref="L47:L48"/>
    <mergeCell ref="M47:M48"/>
    <mergeCell ref="N47:N48"/>
    <mergeCell ref="O47:O48"/>
    <mergeCell ref="R47:R48"/>
    <mergeCell ref="S47:S48"/>
    <mergeCell ref="T47:T48"/>
    <mergeCell ref="U47:U48"/>
    <mergeCell ref="X47:X48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G45:AG46"/>
    <mergeCell ref="AJ45:AJ46"/>
    <mergeCell ref="AK45:AK46"/>
    <mergeCell ref="AL45:AL46"/>
    <mergeCell ref="AM45:AM46"/>
    <mergeCell ref="AP45:AP46"/>
    <mergeCell ref="AQ45:AQ46"/>
    <mergeCell ref="AP43:AP44"/>
    <mergeCell ref="AQ43:AQ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L45:L46"/>
    <mergeCell ref="M45:M46"/>
    <mergeCell ref="N45:N46"/>
    <mergeCell ref="O45:O46"/>
    <mergeCell ref="R45:R46"/>
    <mergeCell ref="S45:S46"/>
    <mergeCell ref="T45:T46"/>
    <mergeCell ref="U45:U46"/>
    <mergeCell ref="X45:X46"/>
    <mergeCell ref="Y45:Y46"/>
    <mergeCell ref="Z45:Z46"/>
    <mergeCell ref="AA45:AA46"/>
    <mergeCell ref="AD45:AD46"/>
    <mergeCell ref="AA43:AA44"/>
    <mergeCell ref="AD43:AD44"/>
    <mergeCell ref="AE43:AE44"/>
    <mergeCell ref="AF43:AF44"/>
    <mergeCell ref="AG43:AG44"/>
    <mergeCell ref="AJ43:AJ44"/>
    <mergeCell ref="AK43:AK44"/>
    <mergeCell ref="AL43:AL44"/>
    <mergeCell ref="AM43:AM44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L43:L44"/>
    <mergeCell ref="M43:M44"/>
    <mergeCell ref="N43:N44"/>
    <mergeCell ref="O43:O44"/>
    <mergeCell ref="R43:R44"/>
    <mergeCell ref="S43:S44"/>
    <mergeCell ref="T43:T44"/>
    <mergeCell ref="U43:U44"/>
    <mergeCell ref="X43:X44"/>
    <mergeCell ref="Y43:Y44"/>
    <mergeCell ref="Z43:Z44"/>
    <mergeCell ref="AE45:AE46"/>
    <mergeCell ref="AF45:AF46"/>
    <mergeCell ref="AE41:AE42"/>
    <mergeCell ref="AF41:AF42"/>
    <mergeCell ref="AG41:AG42"/>
    <mergeCell ref="AJ41:AJ42"/>
    <mergeCell ref="AK41:AK42"/>
    <mergeCell ref="AL41:AL42"/>
    <mergeCell ref="AM41:AM42"/>
    <mergeCell ref="AP41:AP42"/>
    <mergeCell ref="AQ41:AQ42"/>
    <mergeCell ref="AP39:AP40"/>
    <mergeCell ref="AQ39:AQ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L41:L42"/>
    <mergeCell ref="M41:M42"/>
    <mergeCell ref="N41:N42"/>
    <mergeCell ref="O41:O42"/>
    <mergeCell ref="R41:R42"/>
    <mergeCell ref="S41:S42"/>
    <mergeCell ref="T41:T42"/>
    <mergeCell ref="U41:U42"/>
    <mergeCell ref="X41:X42"/>
    <mergeCell ref="Y41:Y42"/>
    <mergeCell ref="Z41:Z42"/>
    <mergeCell ref="AA41:AA42"/>
    <mergeCell ref="AD41:AD42"/>
    <mergeCell ref="AA39:AA40"/>
    <mergeCell ref="AD39:AD40"/>
    <mergeCell ref="AE39:AE40"/>
    <mergeCell ref="AF39:AF40"/>
    <mergeCell ref="AG39:AG40"/>
    <mergeCell ref="AJ39:AJ40"/>
    <mergeCell ref="AK39:AK40"/>
    <mergeCell ref="AL39:AL40"/>
    <mergeCell ref="AM39:AM40"/>
    <mergeCell ref="AL37:AL38"/>
    <mergeCell ref="AM37:AM38"/>
    <mergeCell ref="AP37:AP38"/>
    <mergeCell ref="AQ37:AQ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L39:L40"/>
    <mergeCell ref="M39:M40"/>
    <mergeCell ref="N39:N40"/>
    <mergeCell ref="O39:O40"/>
    <mergeCell ref="R39:R40"/>
    <mergeCell ref="S39:S40"/>
    <mergeCell ref="T39:T40"/>
    <mergeCell ref="U39:U40"/>
    <mergeCell ref="X39:X40"/>
    <mergeCell ref="Y39:Y40"/>
    <mergeCell ref="Z39:Z40"/>
    <mergeCell ref="Y37:Y38"/>
    <mergeCell ref="Z37:Z38"/>
    <mergeCell ref="AA37:AA38"/>
    <mergeCell ref="AD37:AD38"/>
    <mergeCell ref="AE37:AE38"/>
    <mergeCell ref="AF37:AF38"/>
    <mergeCell ref="AG37:AG38"/>
    <mergeCell ref="AJ37:AJ38"/>
    <mergeCell ref="AK37:AK38"/>
    <mergeCell ref="L37:L38"/>
    <mergeCell ref="M37:M38"/>
    <mergeCell ref="N37:N38"/>
    <mergeCell ref="O37:O38"/>
    <mergeCell ref="R37:R38"/>
    <mergeCell ref="S37:S38"/>
    <mergeCell ref="T37:T38"/>
    <mergeCell ref="U37:U38"/>
    <mergeCell ref="X37:X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E35:AE36"/>
    <mergeCell ref="AF35:AF36"/>
    <mergeCell ref="AG35:AG36"/>
    <mergeCell ref="AJ35:AJ36"/>
    <mergeCell ref="AK35:AK36"/>
    <mergeCell ref="AL35:AL36"/>
    <mergeCell ref="AM35:AM36"/>
    <mergeCell ref="AP35:AP36"/>
    <mergeCell ref="AQ35:AQ36"/>
    <mergeCell ref="AP33:AP34"/>
    <mergeCell ref="AQ33:AQ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L35:L36"/>
    <mergeCell ref="M35:M36"/>
    <mergeCell ref="N35:N36"/>
    <mergeCell ref="O35:O36"/>
    <mergeCell ref="R35:R36"/>
    <mergeCell ref="S35:S36"/>
    <mergeCell ref="T35:T36"/>
    <mergeCell ref="U35:U36"/>
    <mergeCell ref="X35:X36"/>
    <mergeCell ref="Y35:Y36"/>
    <mergeCell ref="Z35:Z36"/>
    <mergeCell ref="AA35:AA36"/>
    <mergeCell ref="AD35:AD36"/>
    <mergeCell ref="AA33:AA34"/>
    <mergeCell ref="AD33:AD34"/>
    <mergeCell ref="AE33:AE34"/>
    <mergeCell ref="AF33:AF34"/>
    <mergeCell ref="AG33:AG34"/>
    <mergeCell ref="AJ33:AJ34"/>
    <mergeCell ref="AK33:AK34"/>
    <mergeCell ref="AL33:AL34"/>
    <mergeCell ref="AM33:AM34"/>
    <mergeCell ref="AL31:AL32"/>
    <mergeCell ref="AM31:AM32"/>
    <mergeCell ref="AP31:AP32"/>
    <mergeCell ref="AQ31:AQ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L33:L34"/>
    <mergeCell ref="M33:M34"/>
    <mergeCell ref="N33:N34"/>
    <mergeCell ref="O33:O34"/>
    <mergeCell ref="R33:R34"/>
    <mergeCell ref="S33:S34"/>
    <mergeCell ref="T33:T34"/>
    <mergeCell ref="U33:U34"/>
    <mergeCell ref="X33:X34"/>
    <mergeCell ref="Y33:Y34"/>
    <mergeCell ref="Z33:Z34"/>
    <mergeCell ref="Y31:Y32"/>
    <mergeCell ref="Z31:Z32"/>
    <mergeCell ref="AA31:AA32"/>
    <mergeCell ref="AD31:AD32"/>
    <mergeCell ref="AE31:AE32"/>
    <mergeCell ref="AF31:AF32"/>
    <mergeCell ref="AG31:AG32"/>
    <mergeCell ref="AJ31:AJ32"/>
    <mergeCell ref="AK31:AK32"/>
    <mergeCell ref="L31:L32"/>
    <mergeCell ref="M31:M32"/>
    <mergeCell ref="N31:N32"/>
    <mergeCell ref="O31:O32"/>
    <mergeCell ref="R31:R32"/>
    <mergeCell ref="S31:S32"/>
    <mergeCell ref="T31:T32"/>
    <mergeCell ref="U31:U32"/>
    <mergeCell ref="X31:X32"/>
    <mergeCell ref="P33:P34"/>
    <mergeCell ref="Q33:Q34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Q27:AQ30"/>
    <mergeCell ref="J29:J30"/>
    <mergeCell ref="K29:K30"/>
    <mergeCell ref="P29:P30"/>
    <mergeCell ref="Q29:Q30"/>
    <mergeCell ref="S29:S30"/>
    <mergeCell ref="T29:T30"/>
    <mergeCell ref="U29:U30"/>
    <mergeCell ref="X29:X30"/>
    <mergeCell ref="AB29:AB30"/>
    <mergeCell ref="AC29:AC30"/>
    <mergeCell ref="AH29:AH30"/>
    <mergeCell ref="AI29:AI30"/>
    <mergeCell ref="AN29:AN30"/>
    <mergeCell ref="AO29:AO30"/>
    <mergeCell ref="AH27:AH28"/>
    <mergeCell ref="AI27:AI28"/>
    <mergeCell ref="AJ27:AJ30"/>
    <mergeCell ref="AK27:AK30"/>
    <mergeCell ref="AL27:AL30"/>
    <mergeCell ref="AM27:AM30"/>
    <mergeCell ref="AN27:AN28"/>
    <mergeCell ref="AO27:AO28"/>
    <mergeCell ref="AP27:AP30"/>
    <mergeCell ref="Y27:Y30"/>
    <mergeCell ref="Z27:Z30"/>
    <mergeCell ref="AA27:AA30"/>
    <mergeCell ref="AB27:AB28"/>
    <mergeCell ref="AC27:AC28"/>
    <mergeCell ref="AD27:AD30"/>
    <mergeCell ref="AE27:AE30"/>
    <mergeCell ref="AF27:AF30"/>
    <mergeCell ref="AG27:AG30"/>
    <mergeCell ref="AP25:AP26"/>
    <mergeCell ref="AQ25:AQ26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J27:J28"/>
    <mergeCell ref="K27:K28"/>
    <mergeCell ref="L27:L30"/>
    <mergeCell ref="M27:M30"/>
    <mergeCell ref="N27:N30"/>
    <mergeCell ref="O27:O30"/>
    <mergeCell ref="P27:P28"/>
    <mergeCell ref="Q27:Q28"/>
    <mergeCell ref="R27:R30"/>
    <mergeCell ref="S27:S28"/>
    <mergeCell ref="T27:T28"/>
    <mergeCell ref="U27:U28"/>
    <mergeCell ref="X27:X28"/>
    <mergeCell ref="AA25:AA26"/>
    <mergeCell ref="AD25:AD26"/>
    <mergeCell ref="AE25:AE26"/>
    <mergeCell ref="AF25:AF26"/>
    <mergeCell ref="AG25:AG26"/>
    <mergeCell ref="AJ25:AJ26"/>
    <mergeCell ref="AK25:AK26"/>
    <mergeCell ref="AL25:AL26"/>
    <mergeCell ref="AM25:AM26"/>
    <mergeCell ref="AK23:AK24"/>
    <mergeCell ref="AL23:AL24"/>
    <mergeCell ref="AM23:AM24"/>
    <mergeCell ref="AP23:AP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L25:L26"/>
    <mergeCell ref="M25:M26"/>
    <mergeCell ref="N25:N26"/>
    <mergeCell ref="O25:O26"/>
    <mergeCell ref="R25:R26"/>
    <mergeCell ref="S25:S26"/>
    <mergeCell ref="T25:T26"/>
    <mergeCell ref="U25:U26"/>
    <mergeCell ref="X25:X26"/>
    <mergeCell ref="Y25:Y26"/>
    <mergeCell ref="Z25:Z26"/>
    <mergeCell ref="X23:X24"/>
    <mergeCell ref="Y23:Y24"/>
    <mergeCell ref="Z23:Z24"/>
    <mergeCell ref="AA23:AA24"/>
    <mergeCell ref="AD23:AD24"/>
    <mergeCell ref="AE23:AE24"/>
    <mergeCell ref="AF23:AF24"/>
    <mergeCell ref="AG23:AG24"/>
    <mergeCell ref="AJ23:AJ24"/>
    <mergeCell ref="AF21:AF22"/>
    <mergeCell ref="AG21:AG22"/>
    <mergeCell ref="AJ21:AJ22"/>
    <mergeCell ref="AK21:AK22"/>
    <mergeCell ref="AL21:AL22"/>
    <mergeCell ref="AM21:AM22"/>
    <mergeCell ref="AP21:A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L23:L24"/>
    <mergeCell ref="M23:M24"/>
    <mergeCell ref="N23:N24"/>
    <mergeCell ref="O23:O24"/>
    <mergeCell ref="R23:R24"/>
    <mergeCell ref="S23:S24"/>
    <mergeCell ref="T23:T24"/>
    <mergeCell ref="U23:U24"/>
    <mergeCell ref="AP19:AP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L21:L22"/>
    <mergeCell ref="M21:M22"/>
    <mergeCell ref="N21:N22"/>
    <mergeCell ref="O21:O22"/>
    <mergeCell ref="R21:R22"/>
    <mergeCell ref="S21:S22"/>
    <mergeCell ref="T21:T22"/>
    <mergeCell ref="U21:U22"/>
    <mergeCell ref="X21:X22"/>
    <mergeCell ref="Y21:Y22"/>
    <mergeCell ref="Z21:Z22"/>
    <mergeCell ref="AA21:AA22"/>
    <mergeCell ref="AD21:AD22"/>
    <mergeCell ref="AE21:AE22"/>
    <mergeCell ref="AA19:AA20"/>
    <mergeCell ref="AD19:AD20"/>
    <mergeCell ref="AE19:AE20"/>
    <mergeCell ref="AF19:AF20"/>
    <mergeCell ref="AG19:AG20"/>
    <mergeCell ref="AJ19:AJ20"/>
    <mergeCell ref="AK19:AK20"/>
    <mergeCell ref="AL19:AL20"/>
    <mergeCell ref="AM19:AM20"/>
    <mergeCell ref="AK17:AK18"/>
    <mergeCell ref="AL17:AL18"/>
    <mergeCell ref="AM17:AM18"/>
    <mergeCell ref="AP17:AP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L19:L20"/>
    <mergeCell ref="M19:M20"/>
    <mergeCell ref="N19:N20"/>
    <mergeCell ref="O19:O20"/>
    <mergeCell ref="R19:R20"/>
    <mergeCell ref="S19:S20"/>
    <mergeCell ref="T19:T20"/>
    <mergeCell ref="U19:U20"/>
    <mergeCell ref="X19:X20"/>
    <mergeCell ref="Y19:Y20"/>
    <mergeCell ref="Z19:Z20"/>
    <mergeCell ref="X17:X18"/>
    <mergeCell ref="Y17:Y18"/>
    <mergeCell ref="Z17:Z18"/>
    <mergeCell ref="AA17:AA18"/>
    <mergeCell ref="AD17:AD18"/>
    <mergeCell ref="AE17:AE18"/>
    <mergeCell ref="AF17:AF18"/>
    <mergeCell ref="AJ17:AJ18"/>
    <mergeCell ref="AE15:AE16"/>
    <mergeCell ref="AF15:AF16"/>
    <mergeCell ref="AG15:AG16"/>
    <mergeCell ref="AJ15:AJ16"/>
    <mergeCell ref="AK15:AK16"/>
    <mergeCell ref="AL15:AL16"/>
    <mergeCell ref="AM15:AM16"/>
    <mergeCell ref="AP15:AP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L17:L18"/>
    <mergeCell ref="M17:M18"/>
    <mergeCell ref="N17:N18"/>
    <mergeCell ref="O17:O18"/>
    <mergeCell ref="S17:S18"/>
    <mergeCell ref="T17:T18"/>
    <mergeCell ref="U17:U18"/>
    <mergeCell ref="O15:O16"/>
    <mergeCell ref="R15:R16"/>
    <mergeCell ref="S15:S16"/>
    <mergeCell ref="T15:T16"/>
    <mergeCell ref="U15:U16"/>
    <mergeCell ref="X15:X16"/>
    <mergeCell ref="A14:A16"/>
    <mergeCell ref="B14:B16"/>
    <mergeCell ref="C14:C16"/>
    <mergeCell ref="D14:D16"/>
    <mergeCell ref="E14:E16"/>
    <mergeCell ref="F14:F16"/>
    <mergeCell ref="G15:G16"/>
    <mergeCell ref="H15:H16"/>
    <mergeCell ref="I15:I16"/>
    <mergeCell ref="L15:L16"/>
    <mergeCell ref="M15:M16"/>
    <mergeCell ref="N15:N16"/>
    <mergeCell ref="AG17:AG18"/>
    <mergeCell ref="AA7:AA8"/>
    <mergeCell ref="AD7:AD8"/>
    <mergeCell ref="AE7:AE8"/>
    <mergeCell ref="AF7:AF8"/>
    <mergeCell ref="AG7:AG8"/>
    <mergeCell ref="AA12:AA13"/>
    <mergeCell ref="AA15:AA16"/>
    <mergeCell ref="AD12:AD13"/>
    <mergeCell ref="Y15:Y16"/>
    <mergeCell ref="Z15:Z16"/>
    <mergeCell ref="AD15:AD16"/>
    <mergeCell ref="U12:U13"/>
    <mergeCell ref="X12:X13"/>
    <mergeCell ref="AG12:AG13"/>
    <mergeCell ref="R12:R13"/>
    <mergeCell ref="S12:S13"/>
    <mergeCell ref="T12:T13"/>
    <mergeCell ref="Y7:Y8"/>
    <mergeCell ref="Z7:Z8"/>
    <mergeCell ref="O7:O8"/>
    <mergeCell ref="AQ7:AQ8"/>
    <mergeCell ref="A9:A13"/>
    <mergeCell ref="B9:B13"/>
    <mergeCell ref="C9:C13"/>
    <mergeCell ref="D9:D13"/>
    <mergeCell ref="E9:E13"/>
    <mergeCell ref="F9:F13"/>
    <mergeCell ref="G10:G11"/>
    <mergeCell ref="H10:H11"/>
    <mergeCell ref="I10:I11"/>
    <mergeCell ref="L10:L11"/>
    <mergeCell ref="G12:G13"/>
    <mergeCell ref="H12:H13"/>
    <mergeCell ref="I12:I13"/>
    <mergeCell ref="L12:L13"/>
    <mergeCell ref="M12:M13"/>
    <mergeCell ref="N12:N13"/>
    <mergeCell ref="O12:O13"/>
    <mergeCell ref="L7:L8"/>
    <mergeCell ref="M7:M8"/>
    <mergeCell ref="N7:N8"/>
    <mergeCell ref="AJ12:AJ13"/>
    <mergeCell ref="AK12:AK13"/>
    <mergeCell ref="AL12:AL13"/>
    <mergeCell ref="AM12:AM13"/>
    <mergeCell ref="AP12:AP13"/>
    <mergeCell ref="D7:D8"/>
    <mergeCell ref="E7:E8"/>
    <mergeCell ref="F7:F8"/>
    <mergeCell ref="G7:G8"/>
    <mergeCell ref="H7:H8"/>
    <mergeCell ref="I7:I8"/>
    <mergeCell ref="AL7:AL8"/>
    <mergeCell ref="AM7:AM8"/>
    <mergeCell ref="AP7:AP8"/>
    <mergeCell ref="AJ7:AJ8"/>
    <mergeCell ref="AN3:AO3"/>
    <mergeCell ref="AK7:AK8"/>
    <mergeCell ref="A7:A8"/>
    <mergeCell ref="B7:B8"/>
    <mergeCell ref="C7:C8"/>
    <mergeCell ref="A1:AP1"/>
    <mergeCell ref="AK2:AP2"/>
    <mergeCell ref="G3:H3"/>
    <mergeCell ref="I3:I4"/>
    <mergeCell ref="J3:K3"/>
    <mergeCell ref="AE3:AF3"/>
    <mergeCell ref="AG3:AG4"/>
    <mergeCell ref="AH3:AI3"/>
    <mergeCell ref="U3:U4"/>
    <mergeCell ref="V3:W3"/>
    <mergeCell ref="Y3:Z3"/>
    <mergeCell ref="AA3:AA4"/>
    <mergeCell ref="AB3:AC3"/>
    <mergeCell ref="M3:N3"/>
    <mergeCell ref="O3:O4"/>
    <mergeCell ref="P3:Q3"/>
    <mergeCell ref="A2:A4"/>
    <mergeCell ref="C2:C4"/>
    <mergeCell ref="E2:F3"/>
    <mergeCell ref="G2:L2"/>
    <mergeCell ref="M2:R2"/>
    <mergeCell ref="S2:X2"/>
    <mergeCell ref="Y2:AD2"/>
    <mergeCell ref="AE2:AJ2"/>
    <mergeCell ref="AQ2:AQ4"/>
    <mergeCell ref="B2:B4"/>
    <mergeCell ref="D2:D4"/>
    <mergeCell ref="AK3:AL3"/>
    <mergeCell ref="S3:T3"/>
    <mergeCell ref="AM3:AM4"/>
    <mergeCell ref="R7:R8"/>
    <mergeCell ref="S7:S8"/>
    <mergeCell ref="T7:T8"/>
    <mergeCell ref="U7:U8"/>
    <mergeCell ref="X7:X8"/>
    <mergeCell ref="A97:AQ97"/>
  </mergeCells>
  <printOptions horizontalCentered="1" verticalCentered="1"/>
  <pageMargins left="0.23622047244094491" right="0.23622047244094491" top="0.23622047244094491" bottom="0.23622047244094491" header="3.937007874015748E-2" footer="3.937007874015748E-2"/>
  <pageSetup paperSize="8" scale="35" firstPageNumber="0" fitToHeight="0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2:CH15"/>
  <sheetViews>
    <sheetView view="pageBreakPreview" zoomScale="55" zoomScaleNormal="80" zoomScaleSheetLayoutView="55" zoomScalePageLayoutView="80" workbookViewId="0">
      <pane xSplit="3" ySplit="7" topLeftCell="D8" activePane="bottomRight" state="frozen"/>
      <selection sqref="A1:IV65536"/>
      <selection pane="topRight" sqref="A1:IV65536"/>
      <selection pane="bottomLeft" sqref="A1:IV65536"/>
      <selection pane="bottomRight" activeCell="A15" sqref="A15:C15"/>
    </sheetView>
  </sheetViews>
  <sheetFormatPr defaultColWidth="11.42578125" defaultRowHeight="15" x14ac:dyDescent="0.25"/>
  <cols>
    <col min="1" max="1" width="4.28515625" style="1" customWidth="1"/>
    <col min="2" max="2" width="11.7109375" style="1" customWidth="1"/>
    <col min="3" max="3" width="43.42578125" style="7" customWidth="1"/>
    <col min="4" max="7" width="12" style="7" customWidth="1"/>
    <col min="8" max="9" width="11.42578125" style="7" customWidth="1"/>
    <col min="10" max="10" width="22.85546875" style="7" customWidth="1"/>
    <col min="11" max="12" width="11.42578125" style="7" customWidth="1"/>
    <col min="13" max="13" width="11.7109375" style="7" customWidth="1"/>
    <col min="14" max="15" width="10.7109375" style="7" customWidth="1"/>
    <col min="16" max="16" width="22.85546875" style="7" customWidth="1"/>
    <col min="17" max="18" width="10.7109375" style="7" customWidth="1"/>
    <col min="19" max="19" width="23.140625" style="7" customWidth="1"/>
    <col min="20" max="20" width="12.42578125" style="7" customWidth="1"/>
    <col min="21" max="21" width="13.85546875" style="7" customWidth="1"/>
    <col min="22" max="22" width="22.85546875" style="7" customWidth="1"/>
    <col min="23" max="24" width="11.7109375" style="7" customWidth="1"/>
    <col min="25" max="25" width="12.28515625" style="7" customWidth="1"/>
    <col min="26" max="26" width="14.85546875" style="7" customWidth="1"/>
    <col min="27" max="27" width="11.28515625" style="7" customWidth="1"/>
    <col min="28" max="28" width="22.85546875" style="7" customWidth="1"/>
    <col min="29" max="31" width="11.7109375" style="7" customWidth="1"/>
    <col min="32" max="32" width="12.28515625" style="7" customWidth="1"/>
    <col min="33" max="33" width="10" style="1" customWidth="1"/>
    <col min="34" max="34" width="22.85546875" style="1" customWidth="1"/>
    <col min="35" max="38" width="11.42578125" style="1" customWidth="1"/>
    <col min="39" max="39" width="11.85546875" style="1" customWidth="1"/>
    <col min="40" max="40" width="21.85546875" style="1" customWidth="1"/>
    <col min="41" max="43" width="11.42578125" style="1" customWidth="1"/>
    <col min="44" max="44" width="18.28515625" style="3" customWidth="1"/>
    <col min="45" max="86" width="11.42578125" style="3"/>
    <col min="87" max="16384" width="11.42578125" style="1"/>
  </cols>
  <sheetData>
    <row r="2" spans="1:86" ht="19.5" x14ac:dyDescent="0.25">
      <c r="A2" s="197" t="s">
        <v>220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9"/>
    </row>
    <row r="3" spans="1:86" s="9" customFormat="1" ht="20.25" x14ac:dyDescent="0.2">
      <c r="A3" s="120" t="s">
        <v>0</v>
      </c>
      <c r="B3" s="189" t="s">
        <v>8</v>
      </c>
      <c r="C3" s="121" t="s">
        <v>32</v>
      </c>
      <c r="D3" s="190" t="s">
        <v>29</v>
      </c>
      <c r="E3" s="191"/>
      <c r="F3" s="191"/>
      <c r="G3" s="192"/>
      <c r="H3" s="113" t="s">
        <v>10</v>
      </c>
      <c r="I3" s="113"/>
      <c r="J3" s="113"/>
      <c r="K3" s="113"/>
      <c r="L3" s="113"/>
      <c r="M3" s="113"/>
      <c r="N3" s="113" t="s">
        <v>19</v>
      </c>
      <c r="O3" s="113"/>
      <c r="P3" s="113"/>
      <c r="Q3" s="113"/>
      <c r="R3" s="113"/>
      <c r="S3" s="113"/>
      <c r="T3" s="113" t="s">
        <v>20</v>
      </c>
      <c r="U3" s="113"/>
      <c r="V3" s="113"/>
      <c r="W3" s="113"/>
      <c r="X3" s="113"/>
      <c r="Y3" s="113"/>
      <c r="Z3" s="113" t="s">
        <v>21</v>
      </c>
      <c r="AA3" s="113"/>
      <c r="AB3" s="113"/>
      <c r="AC3" s="113"/>
      <c r="AD3" s="113"/>
      <c r="AE3" s="113"/>
      <c r="AF3" s="113" t="s">
        <v>22</v>
      </c>
      <c r="AG3" s="113"/>
      <c r="AH3" s="113"/>
      <c r="AI3" s="113"/>
      <c r="AJ3" s="113"/>
      <c r="AK3" s="113"/>
      <c r="AL3" s="113" t="s">
        <v>23</v>
      </c>
      <c r="AM3" s="113"/>
      <c r="AN3" s="113"/>
      <c r="AO3" s="113"/>
      <c r="AP3" s="113"/>
      <c r="AQ3" s="113"/>
      <c r="AR3" s="106" t="s">
        <v>27</v>
      </c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86" s="9" customFormat="1" ht="20.25" x14ac:dyDescent="0.2">
      <c r="A4" s="120"/>
      <c r="B4" s="189"/>
      <c r="C4" s="121"/>
      <c r="D4" s="193"/>
      <c r="E4" s="194"/>
      <c r="F4" s="194"/>
      <c r="G4" s="195"/>
      <c r="H4" s="113" t="s">
        <v>11</v>
      </c>
      <c r="I4" s="113"/>
      <c r="J4" s="113" t="s">
        <v>12</v>
      </c>
      <c r="K4" s="113" t="s">
        <v>13</v>
      </c>
      <c r="L4" s="113"/>
      <c r="M4" s="113" t="s">
        <v>1</v>
      </c>
      <c r="N4" s="113" t="s">
        <v>11</v>
      </c>
      <c r="O4" s="113"/>
      <c r="P4" s="113" t="s">
        <v>12</v>
      </c>
      <c r="Q4" s="113" t="s">
        <v>13</v>
      </c>
      <c r="R4" s="113"/>
      <c r="S4" s="113" t="s">
        <v>1</v>
      </c>
      <c r="T4" s="113" t="s">
        <v>11</v>
      </c>
      <c r="U4" s="113"/>
      <c r="V4" s="113" t="s">
        <v>12</v>
      </c>
      <c r="W4" s="113" t="s">
        <v>13</v>
      </c>
      <c r="X4" s="113"/>
      <c r="Y4" s="113" t="s">
        <v>1</v>
      </c>
      <c r="Z4" s="113" t="s">
        <v>11</v>
      </c>
      <c r="AA4" s="113"/>
      <c r="AB4" s="113" t="s">
        <v>12</v>
      </c>
      <c r="AC4" s="113" t="s">
        <v>13</v>
      </c>
      <c r="AD4" s="113"/>
      <c r="AE4" s="113" t="s">
        <v>1</v>
      </c>
      <c r="AF4" s="113" t="s">
        <v>11</v>
      </c>
      <c r="AG4" s="113"/>
      <c r="AH4" s="113" t="s">
        <v>12</v>
      </c>
      <c r="AI4" s="113" t="s">
        <v>13</v>
      </c>
      <c r="AJ4" s="113"/>
      <c r="AK4" s="113" t="s">
        <v>1</v>
      </c>
      <c r="AL4" s="113" t="s">
        <v>11</v>
      </c>
      <c r="AM4" s="113"/>
      <c r="AN4" s="113" t="s">
        <v>12</v>
      </c>
      <c r="AO4" s="113" t="s">
        <v>13</v>
      </c>
      <c r="AP4" s="113"/>
      <c r="AQ4" s="113" t="s">
        <v>1</v>
      </c>
      <c r="AR4" s="106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</row>
    <row r="5" spans="1:86" s="9" customFormat="1" ht="20.25" x14ac:dyDescent="0.2">
      <c r="A5" s="120"/>
      <c r="B5" s="189"/>
      <c r="C5" s="121"/>
      <c r="D5" s="119" t="s">
        <v>30</v>
      </c>
      <c r="E5" s="196"/>
      <c r="F5" s="119" t="s">
        <v>26</v>
      </c>
      <c r="G5" s="196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06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</row>
    <row r="6" spans="1:86" s="9" customFormat="1" ht="30" x14ac:dyDescent="0.2">
      <c r="A6" s="120"/>
      <c r="B6" s="189"/>
      <c r="C6" s="121"/>
      <c r="D6" s="30" t="s">
        <v>2</v>
      </c>
      <c r="E6" s="30" t="s">
        <v>3</v>
      </c>
      <c r="F6" s="30" t="s">
        <v>2</v>
      </c>
      <c r="G6" s="30" t="s">
        <v>3</v>
      </c>
      <c r="H6" s="30" t="s">
        <v>16</v>
      </c>
      <c r="I6" s="30" t="s">
        <v>17</v>
      </c>
      <c r="J6" s="113"/>
      <c r="K6" s="30" t="s">
        <v>14</v>
      </c>
      <c r="L6" s="30" t="s">
        <v>15</v>
      </c>
      <c r="M6" s="30" t="s">
        <v>18</v>
      </c>
      <c r="N6" s="30" t="s">
        <v>16</v>
      </c>
      <c r="O6" s="30" t="s">
        <v>17</v>
      </c>
      <c r="P6" s="113"/>
      <c r="Q6" s="30" t="s">
        <v>14</v>
      </c>
      <c r="R6" s="30" t="s">
        <v>15</v>
      </c>
      <c r="S6" s="30" t="s">
        <v>18</v>
      </c>
      <c r="T6" s="30" t="s">
        <v>16</v>
      </c>
      <c r="U6" s="30" t="s">
        <v>17</v>
      </c>
      <c r="V6" s="113"/>
      <c r="W6" s="30" t="s">
        <v>14</v>
      </c>
      <c r="X6" s="30" t="s">
        <v>15</v>
      </c>
      <c r="Y6" s="30" t="s">
        <v>18</v>
      </c>
      <c r="Z6" s="30" t="s">
        <v>16</v>
      </c>
      <c r="AA6" s="30" t="s">
        <v>17</v>
      </c>
      <c r="AB6" s="113"/>
      <c r="AC6" s="30" t="s">
        <v>14</v>
      </c>
      <c r="AD6" s="30" t="s">
        <v>15</v>
      </c>
      <c r="AE6" s="30" t="s">
        <v>18</v>
      </c>
      <c r="AF6" s="30" t="s">
        <v>16</v>
      </c>
      <c r="AG6" s="30" t="s">
        <v>17</v>
      </c>
      <c r="AH6" s="113"/>
      <c r="AI6" s="30" t="s">
        <v>14</v>
      </c>
      <c r="AJ6" s="30" t="s">
        <v>15</v>
      </c>
      <c r="AK6" s="30" t="s">
        <v>18</v>
      </c>
      <c r="AL6" s="30" t="s">
        <v>16</v>
      </c>
      <c r="AM6" s="30" t="s">
        <v>17</v>
      </c>
      <c r="AN6" s="113"/>
      <c r="AO6" s="30" t="s">
        <v>14</v>
      </c>
      <c r="AP6" s="30" t="s">
        <v>15</v>
      </c>
      <c r="AQ6" s="30" t="s">
        <v>18</v>
      </c>
      <c r="AR6" s="13">
        <v>43</v>
      </c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</row>
    <row r="7" spans="1:86" s="9" customFormat="1" ht="20.25" x14ac:dyDescent="0.2">
      <c r="A7" s="32">
        <v>1</v>
      </c>
      <c r="B7" s="32">
        <v>2</v>
      </c>
      <c r="C7" s="34">
        <v>3</v>
      </c>
      <c r="D7" s="30">
        <v>4</v>
      </c>
      <c r="E7" s="30">
        <v>5</v>
      </c>
      <c r="F7" s="2">
        <v>6</v>
      </c>
      <c r="G7" s="2">
        <v>7</v>
      </c>
      <c r="H7" s="33">
        <v>8</v>
      </c>
      <c r="I7" s="30">
        <v>9</v>
      </c>
      <c r="J7" s="2">
        <v>10</v>
      </c>
      <c r="K7" s="33">
        <v>11</v>
      </c>
      <c r="L7" s="33">
        <v>12</v>
      </c>
      <c r="M7" s="30">
        <v>13</v>
      </c>
      <c r="N7" s="2">
        <v>14</v>
      </c>
      <c r="O7" s="33">
        <v>15</v>
      </c>
      <c r="P7" s="2">
        <v>16</v>
      </c>
      <c r="Q7" s="30">
        <v>17</v>
      </c>
      <c r="R7" s="2">
        <v>18</v>
      </c>
      <c r="S7" s="33">
        <v>19</v>
      </c>
      <c r="T7" s="2">
        <v>20</v>
      </c>
      <c r="U7" s="33">
        <v>21</v>
      </c>
      <c r="V7" s="30">
        <v>22</v>
      </c>
      <c r="W7" s="2">
        <v>23</v>
      </c>
      <c r="X7" s="2">
        <v>24</v>
      </c>
      <c r="Y7" s="33">
        <v>25</v>
      </c>
      <c r="Z7" s="30">
        <v>26</v>
      </c>
      <c r="AA7" s="2">
        <v>27</v>
      </c>
      <c r="AB7" s="33">
        <v>28</v>
      </c>
      <c r="AC7" s="2">
        <v>29</v>
      </c>
      <c r="AD7" s="30">
        <v>30</v>
      </c>
      <c r="AE7" s="2">
        <v>31</v>
      </c>
      <c r="AF7" s="33">
        <v>32</v>
      </c>
      <c r="AG7" s="2">
        <v>33</v>
      </c>
      <c r="AH7" s="33">
        <v>34</v>
      </c>
      <c r="AI7" s="30">
        <v>35</v>
      </c>
      <c r="AJ7" s="33">
        <v>36</v>
      </c>
      <c r="AK7" s="2">
        <v>37</v>
      </c>
      <c r="AL7" s="33">
        <v>38</v>
      </c>
      <c r="AM7" s="30">
        <v>39</v>
      </c>
      <c r="AN7" s="2">
        <v>40</v>
      </c>
      <c r="AO7" s="33">
        <v>41</v>
      </c>
      <c r="AP7" s="33">
        <v>42</v>
      </c>
      <c r="AQ7" s="33">
        <v>43</v>
      </c>
      <c r="AR7" s="1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</row>
    <row r="8" spans="1:86" s="78" customFormat="1" ht="21.75" customHeight="1" x14ac:dyDescent="0.25">
      <c r="A8" s="202" t="s">
        <v>5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87"/>
      <c r="AS8" s="88"/>
      <c r="AT8" s="88"/>
      <c r="AU8" s="88"/>
      <c r="AV8" s="88"/>
      <c r="AW8" s="88"/>
      <c r="AX8" s="88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</row>
    <row r="9" spans="1:86" s="78" customFormat="1" ht="36.75" customHeight="1" x14ac:dyDescent="0.25">
      <c r="A9" s="206">
        <v>1</v>
      </c>
      <c r="B9" s="207">
        <v>795119</v>
      </c>
      <c r="C9" s="208" t="s">
        <v>207</v>
      </c>
      <c r="D9" s="209">
        <v>21.379000000000001</v>
      </c>
      <c r="E9" s="209">
        <v>302179</v>
      </c>
      <c r="F9" s="210">
        <v>21.379000000000001</v>
      </c>
      <c r="G9" s="211">
        <v>250266</v>
      </c>
      <c r="H9" s="129" t="s">
        <v>106</v>
      </c>
      <c r="I9" s="129" t="s">
        <v>106</v>
      </c>
      <c r="J9" s="128" t="s">
        <v>203</v>
      </c>
      <c r="K9" s="85">
        <v>1.546</v>
      </c>
      <c r="L9" s="85" t="s">
        <v>2</v>
      </c>
      <c r="M9" s="148">
        <v>28067.4</v>
      </c>
      <c r="N9" s="116" t="s">
        <v>107</v>
      </c>
      <c r="O9" s="116" t="s">
        <v>108</v>
      </c>
      <c r="P9" s="128" t="s">
        <v>203</v>
      </c>
      <c r="Q9" s="81">
        <v>3.6</v>
      </c>
      <c r="R9" s="81" t="s">
        <v>2</v>
      </c>
      <c r="S9" s="217">
        <v>50000</v>
      </c>
      <c r="T9" s="114" t="s">
        <v>109</v>
      </c>
      <c r="U9" s="114" t="s">
        <v>110</v>
      </c>
      <c r="V9" s="115" t="s">
        <v>203</v>
      </c>
      <c r="W9" s="81">
        <v>6</v>
      </c>
      <c r="X9" s="81" t="s">
        <v>2</v>
      </c>
      <c r="Y9" s="114">
        <v>80000</v>
      </c>
      <c r="Z9" s="150" t="s">
        <v>209</v>
      </c>
      <c r="AA9" s="150" t="s">
        <v>211</v>
      </c>
      <c r="AB9" s="115" t="s">
        <v>203</v>
      </c>
      <c r="AC9" s="84">
        <v>7.68</v>
      </c>
      <c r="AD9" s="84" t="s">
        <v>2</v>
      </c>
      <c r="AE9" s="213">
        <v>80000</v>
      </c>
      <c r="AF9" s="86"/>
      <c r="AG9" s="86"/>
      <c r="AH9" s="115" t="s">
        <v>203</v>
      </c>
      <c r="AI9" s="81">
        <v>7.4</v>
      </c>
      <c r="AJ9" s="81" t="s">
        <v>2</v>
      </c>
      <c r="AK9" s="114">
        <v>80000</v>
      </c>
      <c r="AL9" s="114"/>
      <c r="AM9" s="114"/>
      <c r="AN9" s="115" t="s">
        <v>203</v>
      </c>
      <c r="AO9" s="84">
        <v>7</v>
      </c>
      <c r="AP9" s="81" t="s">
        <v>2</v>
      </c>
      <c r="AQ9" s="114">
        <v>80000</v>
      </c>
      <c r="AR9" s="87"/>
      <c r="AS9" s="88"/>
      <c r="AT9" s="88"/>
      <c r="AU9" s="88"/>
      <c r="AV9" s="88"/>
      <c r="AW9" s="88"/>
      <c r="AX9" s="88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</row>
    <row r="10" spans="1:86" s="78" customFormat="1" ht="36.75" customHeight="1" x14ac:dyDescent="0.25">
      <c r="A10" s="206"/>
      <c r="B10" s="207"/>
      <c r="C10" s="208"/>
      <c r="D10" s="209"/>
      <c r="E10" s="209"/>
      <c r="F10" s="210"/>
      <c r="G10" s="211"/>
      <c r="H10" s="129"/>
      <c r="I10" s="129"/>
      <c r="J10" s="128"/>
      <c r="K10" s="85">
        <v>15217</v>
      </c>
      <c r="L10" s="85" t="s">
        <v>3</v>
      </c>
      <c r="M10" s="149"/>
      <c r="N10" s="116"/>
      <c r="O10" s="116"/>
      <c r="P10" s="128"/>
      <c r="Q10" s="81">
        <v>36000</v>
      </c>
      <c r="R10" s="81" t="s">
        <v>4</v>
      </c>
      <c r="S10" s="218"/>
      <c r="T10" s="114"/>
      <c r="U10" s="114"/>
      <c r="V10" s="115"/>
      <c r="W10" s="81">
        <v>56000</v>
      </c>
      <c r="X10" s="81" t="s">
        <v>4</v>
      </c>
      <c r="Y10" s="114"/>
      <c r="Z10" s="151"/>
      <c r="AA10" s="151"/>
      <c r="AB10" s="115"/>
      <c r="AC10" s="84">
        <v>76800</v>
      </c>
      <c r="AD10" s="84" t="s">
        <v>3</v>
      </c>
      <c r="AE10" s="214"/>
      <c r="AF10" s="86"/>
      <c r="AG10" s="86"/>
      <c r="AH10" s="115"/>
      <c r="AI10" s="81">
        <v>111000</v>
      </c>
      <c r="AJ10" s="81" t="s">
        <v>53</v>
      </c>
      <c r="AK10" s="114"/>
      <c r="AL10" s="114"/>
      <c r="AM10" s="114"/>
      <c r="AN10" s="115"/>
      <c r="AO10" s="84">
        <v>105000</v>
      </c>
      <c r="AP10" s="81" t="s">
        <v>53</v>
      </c>
      <c r="AQ10" s="114"/>
      <c r="AR10" s="87"/>
      <c r="AS10" s="88"/>
      <c r="AT10" s="88"/>
      <c r="AU10" s="88"/>
      <c r="AV10" s="88"/>
      <c r="AW10" s="88"/>
      <c r="AX10" s="88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</row>
    <row r="11" spans="1:86" s="78" customFormat="1" ht="36" customHeight="1" x14ac:dyDescent="0.25">
      <c r="A11" s="206">
        <v>2</v>
      </c>
      <c r="B11" s="207">
        <v>795106</v>
      </c>
      <c r="C11" s="208" t="s">
        <v>208</v>
      </c>
      <c r="D11" s="209">
        <v>147.63499999999999</v>
      </c>
      <c r="E11" s="209">
        <v>1160249</v>
      </c>
      <c r="F11" s="210">
        <v>16.07</v>
      </c>
      <c r="G11" s="211">
        <v>128560</v>
      </c>
      <c r="H11" s="212" t="s">
        <v>215</v>
      </c>
      <c r="I11" s="212" t="s">
        <v>216</v>
      </c>
      <c r="J11" s="215" t="s">
        <v>203</v>
      </c>
      <c r="K11" s="97">
        <v>2.2000000000000002</v>
      </c>
      <c r="L11" s="97" t="s">
        <v>2</v>
      </c>
      <c r="M11" s="148">
        <v>29000</v>
      </c>
      <c r="N11" s="4"/>
      <c r="O11" s="4"/>
      <c r="P11" s="5"/>
      <c r="Q11" s="90"/>
      <c r="R11" s="4"/>
      <c r="S11" s="90"/>
      <c r="T11" s="80"/>
      <c r="U11" s="80"/>
      <c r="V11" s="82"/>
      <c r="W11" s="90"/>
      <c r="X11" s="83"/>
      <c r="Y11" s="90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7"/>
      <c r="AS11" s="88"/>
      <c r="AT11" s="88"/>
      <c r="AU11" s="88"/>
      <c r="AV11" s="88"/>
      <c r="AW11" s="88"/>
      <c r="AX11" s="88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</row>
    <row r="12" spans="1:86" s="78" customFormat="1" ht="36" customHeight="1" x14ac:dyDescent="0.25">
      <c r="A12" s="206"/>
      <c r="B12" s="207"/>
      <c r="C12" s="208"/>
      <c r="D12" s="209"/>
      <c r="E12" s="209"/>
      <c r="F12" s="210"/>
      <c r="G12" s="211"/>
      <c r="H12" s="212"/>
      <c r="I12" s="212"/>
      <c r="J12" s="216"/>
      <c r="K12" s="97">
        <v>18210</v>
      </c>
      <c r="L12" s="85" t="s">
        <v>3</v>
      </c>
      <c r="M12" s="149"/>
      <c r="N12" s="4"/>
      <c r="O12" s="4"/>
      <c r="P12" s="5"/>
      <c r="Q12" s="90"/>
      <c r="R12" s="4"/>
      <c r="S12" s="90"/>
      <c r="T12" s="80"/>
      <c r="U12" s="80"/>
      <c r="V12" s="82"/>
      <c r="W12" s="90"/>
      <c r="X12" s="83"/>
      <c r="Y12" s="90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7"/>
      <c r="AS12" s="88"/>
      <c r="AT12" s="88"/>
      <c r="AU12" s="88"/>
      <c r="AV12" s="88"/>
      <c r="AW12" s="88"/>
      <c r="AX12" s="88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</row>
    <row r="13" spans="1:86" s="78" customFormat="1" ht="15" customHeight="1" x14ac:dyDescent="0.25">
      <c r="A13" s="206">
        <v>3</v>
      </c>
      <c r="B13" s="207">
        <v>795125</v>
      </c>
      <c r="C13" s="208" t="s">
        <v>204</v>
      </c>
      <c r="D13" s="209">
        <v>36.299999999999997</v>
      </c>
      <c r="E13" s="209">
        <v>263368</v>
      </c>
      <c r="F13" s="210">
        <v>19.5</v>
      </c>
      <c r="G13" s="211">
        <v>167440</v>
      </c>
      <c r="H13" s="163" t="s">
        <v>213</v>
      </c>
      <c r="I13" s="163" t="s">
        <v>214</v>
      </c>
      <c r="J13" s="200" t="s">
        <v>203</v>
      </c>
      <c r="K13" s="99">
        <v>1.4770000000000001</v>
      </c>
      <c r="L13" s="100" t="s">
        <v>2</v>
      </c>
      <c r="M13" s="148">
        <v>22932.6</v>
      </c>
      <c r="N13" s="116" t="s">
        <v>166</v>
      </c>
      <c r="O13" s="116" t="s">
        <v>167</v>
      </c>
      <c r="P13" s="128" t="s">
        <v>203</v>
      </c>
      <c r="Q13" s="81">
        <v>2</v>
      </c>
      <c r="R13" s="81" t="s">
        <v>2</v>
      </c>
      <c r="S13" s="217">
        <v>30000</v>
      </c>
      <c r="T13" s="80"/>
      <c r="U13" s="80"/>
      <c r="V13" s="82"/>
      <c r="W13" s="89"/>
      <c r="X13" s="89"/>
      <c r="Y13" s="90"/>
      <c r="Z13" s="91"/>
      <c r="AA13" s="91"/>
      <c r="AB13" s="82"/>
      <c r="AC13" s="89"/>
      <c r="AD13" s="91"/>
      <c r="AE13" s="90"/>
      <c r="AF13" s="91"/>
      <c r="AG13" s="91"/>
      <c r="AH13" s="82"/>
      <c r="AI13" s="89"/>
      <c r="AJ13" s="91"/>
      <c r="AK13" s="90"/>
      <c r="AL13" s="91"/>
      <c r="AM13" s="91"/>
      <c r="AN13" s="82"/>
      <c r="AO13" s="89"/>
      <c r="AP13" s="91"/>
      <c r="AQ13" s="90"/>
      <c r="AR13" s="87"/>
      <c r="AS13" s="88"/>
      <c r="AT13" s="88"/>
      <c r="AU13" s="88"/>
      <c r="AV13" s="88"/>
      <c r="AW13" s="88"/>
      <c r="AX13" s="88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</row>
    <row r="14" spans="1:86" s="78" customFormat="1" ht="15" customHeight="1" x14ac:dyDescent="0.25">
      <c r="A14" s="206"/>
      <c r="B14" s="207"/>
      <c r="C14" s="208"/>
      <c r="D14" s="209"/>
      <c r="E14" s="209"/>
      <c r="F14" s="210"/>
      <c r="G14" s="211"/>
      <c r="H14" s="164"/>
      <c r="I14" s="164"/>
      <c r="J14" s="201"/>
      <c r="K14" s="99">
        <v>13700</v>
      </c>
      <c r="L14" s="100" t="s">
        <v>3</v>
      </c>
      <c r="M14" s="149"/>
      <c r="N14" s="116"/>
      <c r="O14" s="116"/>
      <c r="P14" s="128"/>
      <c r="Q14" s="81">
        <v>16000</v>
      </c>
      <c r="R14" s="81" t="s">
        <v>3</v>
      </c>
      <c r="S14" s="218"/>
      <c r="T14" s="80"/>
      <c r="U14" s="80"/>
      <c r="V14" s="82"/>
      <c r="W14" s="89"/>
      <c r="X14" s="89"/>
      <c r="Y14" s="90"/>
      <c r="Z14" s="91"/>
      <c r="AA14" s="91"/>
      <c r="AB14" s="82"/>
      <c r="AC14" s="89"/>
      <c r="AD14" s="91"/>
      <c r="AE14" s="90"/>
      <c r="AF14" s="91"/>
      <c r="AG14" s="91"/>
      <c r="AH14" s="82"/>
      <c r="AI14" s="89"/>
      <c r="AJ14" s="91"/>
      <c r="AK14" s="90"/>
      <c r="AL14" s="91"/>
      <c r="AM14" s="91"/>
      <c r="AN14" s="82"/>
      <c r="AO14" s="89"/>
      <c r="AP14" s="91"/>
      <c r="AQ14" s="90"/>
      <c r="AR14" s="87"/>
      <c r="AS14" s="88"/>
      <c r="AT14" s="88"/>
      <c r="AU14" s="88"/>
      <c r="AV14" s="88"/>
      <c r="AW14" s="88"/>
      <c r="AX14" s="88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</row>
    <row r="15" spans="1:86" s="16" customFormat="1" ht="51" customHeight="1" x14ac:dyDescent="0.25">
      <c r="A15" s="203" t="s">
        <v>6</v>
      </c>
      <c r="B15" s="204"/>
      <c r="C15" s="205"/>
      <c r="D15" s="92"/>
      <c r="E15" s="92"/>
      <c r="F15" s="93"/>
      <c r="G15" s="92"/>
      <c r="H15" s="92"/>
      <c r="I15" s="92"/>
      <c r="J15" s="92"/>
      <c r="K15" s="101">
        <f>K9+K11+K13</f>
        <v>5.2230000000000008</v>
      </c>
      <c r="L15" s="94" t="s">
        <v>2</v>
      </c>
      <c r="M15" s="101">
        <f>M9+M11+M13</f>
        <v>80000</v>
      </c>
      <c r="N15" s="92"/>
      <c r="O15" s="92"/>
      <c r="P15" s="92"/>
      <c r="Q15" s="101">
        <f>Q9+Q11+Q13</f>
        <v>5.6</v>
      </c>
      <c r="R15" s="94" t="s">
        <v>2</v>
      </c>
      <c r="S15" s="101">
        <f>S9+S11+S13</f>
        <v>80000</v>
      </c>
      <c r="T15" s="92"/>
      <c r="U15" s="92"/>
      <c r="V15" s="92"/>
      <c r="W15" s="101">
        <f>W9+W11+W13</f>
        <v>6</v>
      </c>
      <c r="X15" s="94" t="s">
        <v>2</v>
      </c>
      <c r="Y15" s="101">
        <f>Y9+Y11+Y13</f>
        <v>80000</v>
      </c>
      <c r="Z15" s="92"/>
      <c r="AA15" s="92"/>
      <c r="AB15" s="92"/>
      <c r="AC15" s="101">
        <f>AC9+AC11+AC13</f>
        <v>7.68</v>
      </c>
      <c r="AD15" s="94" t="s">
        <v>2</v>
      </c>
      <c r="AE15" s="101">
        <f>AE9+AE11+AE13</f>
        <v>80000</v>
      </c>
      <c r="AF15" s="92"/>
      <c r="AG15" s="92"/>
      <c r="AH15" s="92"/>
      <c r="AI15" s="101">
        <f>AI9+AI11+AI13</f>
        <v>7.4</v>
      </c>
      <c r="AJ15" s="94" t="s">
        <v>2</v>
      </c>
      <c r="AK15" s="101">
        <f>AK9+AK11+AK13</f>
        <v>80000</v>
      </c>
      <c r="AL15" s="92"/>
      <c r="AM15" s="92"/>
      <c r="AN15" s="92"/>
      <c r="AO15" s="101">
        <f>AO9+AO11+AO13</f>
        <v>7</v>
      </c>
      <c r="AP15" s="94" t="s">
        <v>2</v>
      </c>
      <c r="AQ15" s="101">
        <f>AQ9+AQ11+AQ13</f>
        <v>80000</v>
      </c>
      <c r="AR15" s="95"/>
      <c r="AS15" s="96"/>
      <c r="AT15" s="96"/>
      <c r="AU15" s="96"/>
      <c r="AV15" s="96"/>
      <c r="AW15" s="96"/>
      <c r="AX15" s="96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</row>
  </sheetData>
  <mergeCells count="95">
    <mergeCell ref="AK9:AK10"/>
    <mergeCell ref="AL9:AL10"/>
    <mergeCell ref="AH9:AH10"/>
    <mergeCell ref="AM9:AM10"/>
    <mergeCell ref="AN9:AN10"/>
    <mergeCell ref="AQ9:AQ10"/>
    <mergeCell ref="AB9:AB10"/>
    <mergeCell ref="Z9:Z10"/>
    <mergeCell ref="AA9:AA10"/>
    <mergeCell ref="AE9:AE10"/>
    <mergeCell ref="J11:J12"/>
    <mergeCell ref="M11:M12"/>
    <mergeCell ref="N13:N14"/>
    <mergeCell ref="O13:O14"/>
    <mergeCell ref="M13:M14"/>
    <mergeCell ref="S13:S14"/>
    <mergeCell ref="N9:N10"/>
    <mergeCell ref="O9:O10"/>
    <mergeCell ref="P9:P10"/>
    <mergeCell ref="M9:M10"/>
    <mergeCell ref="S9:S10"/>
    <mergeCell ref="T9:T10"/>
    <mergeCell ref="U9:U10"/>
    <mergeCell ref="V9:V10"/>
    <mergeCell ref="Y9:Y10"/>
    <mergeCell ref="H9:H10"/>
    <mergeCell ref="I9:I10"/>
    <mergeCell ref="J9:J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H11:H12"/>
    <mergeCell ref="I11:I12"/>
    <mergeCell ref="G11:G12"/>
    <mergeCell ref="F11:F12"/>
    <mergeCell ref="E11:E12"/>
    <mergeCell ref="D11:D12"/>
    <mergeCell ref="C11:C12"/>
    <mergeCell ref="B11:B12"/>
    <mergeCell ref="A11:A12"/>
    <mergeCell ref="A9:A10"/>
    <mergeCell ref="B9:B10"/>
    <mergeCell ref="C9:C10"/>
    <mergeCell ref="D9:D10"/>
    <mergeCell ref="E9:E10"/>
    <mergeCell ref="F9:F10"/>
    <mergeCell ref="G9:G10"/>
    <mergeCell ref="A8:AQ8"/>
    <mergeCell ref="A15:C15"/>
    <mergeCell ref="J13:J14"/>
    <mergeCell ref="P13:P14"/>
    <mergeCell ref="AR3:AR5"/>
    <mergeCell ref="A2:AQ2"/>
    <mergeCell ref="AL4:AM5"/>
    <mergeCell ref="AN4:AN6"/>
    <mergeCell ref="AO4:AP5"/>
    <mergeCell ref="AQ4:AQ5"/>
    <mergeCell ref="AE4:AE5"/>
    <mergeCell ref="AF4:AG5"/>
    <mergeCell ref="AH4:AH6"/>
    <mergeCell ref="AI4:AJ5"/>
    <mergeCell ref="AK4:AK5"/>
    <mergeCell ref="AL3:AQ3"/>
    <mergeCell ref="H4:I5"/>
    <mergeCell ref="J4:J6"/>
    <mergeCell ref="K4:L5"/>
    <mergeCell ref="M4:M5"/>
    <mergeCell ref="N4:O5"/>
    <mergeCell ref="P4:P6"/>
    <mergeCell ref="Z3:AE3"/>
    <mergeCell ref="Q4:R5"/>
    <mergeCell ref="S4:S5"/>
    <mergeCell ref="T4:U5"/>
    <mergeCell ref="V4:V6"/>
    <mergeCell ref="W4:X5"/>
    <mergeCell ref="AF3:AK3"/>
    <mergeCell ref="A3:A6"/>
    <mergeCell ref="B3:B6"/>
    <mergeCell ref="C3:C6"/>
    <mergeCell ref="Y4:Y5"/>
    <mergeCell ref="Z4:AA5"/>
    <mergeCell ref="AB4:AB6"/>
    <mergeCell ref="AC4:AD5"/>
    <mergeCell ref="H3:M3"/>
    <mergeCell ref="N3:S3"/>
    <mergeCell ref="T3:Y3"/>
    <mergeCell ref="D3:G4"/>
    <mergeCell ref="D5:E5"/>
    <mergeCell ref="F5:G5"/>
  </mergeCells>
  <printOptions horizontalCentered="1" verticalCentered="1"/>
  <pageMargins left="0.23622047244094491" right="0.23622047244094491" top="0.23622047244094491" bottom="0.23622047244094491" header="3.937007874015748E-2" footer="3.937007874015748E-2"/>
  <pageSetup paperSize="257" scale="23" fitToHeight="9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19" sqref="C19"/>
    </sheetView>
  </sheetViews>
  <sheetFormatPr defaultColWidth="8.85546875" defaultRowHeight="12.75" x14ac:dyDescent="0.2"/>
  <cols>
    <col min="2" max="2" width="12.140625" customWidth="1"/>
    <col min="3" max="4" width="27.42578125" customWidth="1"/>
    <col min="5" max="5" width="13.7109375" customWidth="1"/>
    <col min="6" max="6" width="13.85546875" customWidth="1"/>
    <col min="7" max="7" width="24.42578125" customWidth="1"/>
  </cols>
  <sheetData>
    <row r="1" spans="1:7" ht="33" customHeight="1" thickBot="1" x14ac:dyDescent="0.3">
      <c r="A1" s="236" t="s">
        <v>39</v>
      </c>
      <c r="B1" s="236"/>
      <c r="C1" s="236"/>
      <c r="D1" s="236"/>
      <c r="E1" s="236"/>
      <c r="F1" s="236"/>
      <c r="G1" s="236"/>
    </row>
    <row r="2" spans="1:7" ht="16.5" customHeight="1" x14ac:dyDescent="0.2">
      <c r="A2" s="237" t="s">
        <v>35</v>
      </c>
      <c r="B2" s="240" t="s">
        <v>8</v>
      </c>
      <c r="C2" s="243" t="s">
        <v>36</v>
      </c>
      <c r="D2" s="245" t="s">
        <v>37</v>
      </c>
      <c r="E2" s="248" t="s">
        <v>38</v>
      </c>
      <c r="F2" s="225"/>
      <c r="G2" s="226"/>
    </row>
    <row r="3" spans="1:7" ht="16.5" customHeight="1" x14ac:dyDescent="0.2">
      <c r="A3" s="238"/>
      <c r="B3" s="241"/>
      <c r="C3" s="220"/>
      <c r="D3" s="246"/>
      <c r="E3" s="219" t="s">
        <v>11</v>
      </c>
      <c r="F3" s="219"/>
      <c r="G3" s="249" t="s">
        <v>34</v>
      </c>
    </row>
    <row r="4" spans="1:7" ht="29.25" thickBot="1" x14ac:dyDescent="0.25">
      <c r="A4" s="239"/>
      <c r="B4" s="242"/>
      <c r="C4" s="244"/>
      <c r="D4" s="247"/>
      <c r="E4" s="29" t="s">
        <v>16</v>
      </c>
      <c r="F4" s="29" t="s">
        <v>17</v>
      </c>
      <c r="G4" s="250"/>
    </row>
    <row r="5" spans="1:7" ht="13.5" thickBot="1" x14ac:dyDescent="0.25">
      <c r="A5" s="20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21">
        <v>7</v>
      </c>
    </row>
    <row r="6" spans="1:7" ht="14.25" x14ac:dyDescent="0.2">
      <c r="A6" s="224" t="s">
        <v>28</v>
      </c>
      <c r="B6" s="225"/>
      <c r="C6" s="225"/>
      <c r="D6" s="225"/>
      <c r="E6" s="225"/>
      <c r="F6" s="225"/>
      <c r="G6" s="226"/>
    </row>
    <row r="7" spans="1:7" ht="15" x14ac:dyDescent="0.25">
      <c r="A7" s="24"/>
      <c r="B7" s="25"/>
      <c r="C7" s="25"/>
      <c r="D7" s="25"/>
      <c r="E7" s="25"/>
      <c r="F7" s="25"/>
      <c r="G7" s="26"/>
    </row>
    <row r="8" spans="1:7" ht="15" x14ac:dyDescent="0.25">
      <c r="A8" s="24"/>
      <c r="B8" s="25"/>
      <c r="C8" s="25"/>
      <c r="D8" s="25"/>
      <c r="E8" s="25"/>
      <c r="F8" s="25"/>
      <c r="G8" s="26"/>
    </row>
    <row r="9" spans="1:7" ht="15" x14ac:dyDescent="0.25">
      <c r="A9" s="24"/>
      <c r="B9" s="25"/>
      <c r="C9" s="25"/>
      <c r="D9" s="25"/>
      <c r="E9" s="25"/>
      <c r="F9" s="25"/>
      <c r="G9" s="26"/>
    </row>
    <row r="10" spans="1:7" ht="30.75" customHeight="1" thickBot="1" x14ac:dyDescent="0.3">
      <c r="A10" s="227" t="s">
        <v>6</v>
      </c>
      <c r="B10" s="228"/>
      <c r="C10" s="229"/>
      <c r="D10" s="27"/>
      <c r="E10" s="27"/>
      <c r="F10" s="27"/>
      <c r="G10" s="28"/>
    </row>
    <row r="11" spans="1:7" ht="14.25" x14ac:dyDescent="0.2">
      <c r="A11" s="230" t="s">
        <v>40</v>
      </c>
      <c r="B11" s="231"/>
      <c r="C11" s="231"/>
      <c r="D11" s="231"/>
      <c r="E11" s="231"/>
      <c r="F11" s="231"/>
      <c r="G11" s="232"/>
    </row>
    <row r="12" spans="1:7" ht="15" x14ac:dyDescent="0.25">
      <c r="A12" s="24"/>
      <c r="B12" s="25"/>
      <c r="C12" s="25"/>
      <c r="D12" s="25"/>
      <c r="E12" s="25"/>
      <c r="F12" s="25"/>
      <c r="G12" s="26"/>
    </row>
    <row r="13" spans="1:7" ht="15" x14ac:dyDescent="0.25">
      <c r="A13" s="24"/>
      <c r="B13" s="25"/>
      <c r="C13" s="25"/>
      <c r="D13" s="25"/>
      <c r="E13" s="25"/>
      <c r="F13" s="25"/>
      <c r="G13" s="26"/>
    </row>
    <row r="14" spans="1:7" ht="15" x14ac:dyDescent="0.25">
      <c r="A14" s="24"/>
      <c r="B14" s="25"/>
      <c r="C14" s="25"/>
      <c r="D14" s="25"/>
      <c r="E14" s="25"/>
      <c r="F14" s="25"/>
      <c r="G14" s="26"/>
    </row>
    <row r="15" spans="1:7" ht="33" customHeight="1" thickBot="1" x14ac:dyDescent="0.3">
      <c r="A15" s="233" t="s">
        <v>41</v>
      </c>
      <c r="B15" s="234"/>
      <c r="C15" s="235"/>
      <c r="D15" s="25"/>
      <c r="E15" s="25"/>
      <c r="F15" s="25"/>
      <c r="G15" s="26"/>
    </row>
    <row r="16" spans="1:7" ht="30" customHeight="1" thickBot="1" x14ac:dyDescent="0.3">
      <c r="A16" s="221" t="s">
        <v>42</v>
      </c>
      <c r="B16" s="222"/>
      <c r="C16" s="223"/>
      <c r="D16" s="22"/>
      <c r="E16" s="19" t="s">
        <v>43</v>
      </c>
      <c r="F16" s="19" t="s">
        <v>43</v>
      </c>
      <c r="G16" s="23"/>
    </row>
  </sheetData>
  <mergeCells count="13">
    <mergeCell ref="A1:G1"/>
    <mergeCell ref="A2:A4"/>
    <mergeCell ref="B2:B4"/>
    <mergeCell ref="C2:C4"/>
    <mergeCell ref="D2:D4"/>
    <mergeCell ref="E2:G2"/>
    <mergeCell ref="E3:F3"/>
    <mergeCell ref="G3:G4"/>
    <mergeCell ref="A16:C16"/>
    <mergeCell ref="A6:G6"/>
    <mergeCell ref="A10:C10"/>
    <mergeCell ref="A11:G11"/>
    <mergeCell ref="A15:C15"/>
  </mergeCells>
  <pageMargins left="0.7" right="0.7" top="0.75" bottom="0.75" header="0.3" footer="0.3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Таблица № 1</vt:lpstr>
      <vt:lpstr>Таблица № 2</vt:lpstr>
      <vt:lpstr>Таблица №8</vt:lpstr>
      <vt:lpstr>'Таблица № 1'!Заголовки_для_печати</vt:lpstr>
      <vt:lpstr>'Таблица № 2'!Заголовки_для_печати</vt:lpstr>
      <vt:lpstr>'Таблица № 1'!Область_печати</vt:lpstr>
      <vt:lpstr>'Таблица №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Полуэктова Евгения Анатольевна</dc:creator>
  <cp:lastModifiedBy>KVM</cp:lastModifiedBy>
  <cp:lastPrinted>2018-12-26T12:19:26Z</cp:lastPrinted>
  <dcterms:created xsi:type="dcterms:W3CDTF">2018-08-07T10:42:28Z</dcterms:created>
  <dcterms:modified xsi:type="dcterms:W3CDTF">2019-03-11T11:09:30Z</dcterms:modified>
</cp:coreProperties>
</file>